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ндрей\Downloads\"/>
    </mc:Choice>
  </mc:AlternateContent>
  <bookViews>
    <workbookView xWindow="-105" yWindow="-105" windowWidth="23250" windowHeight="12570" firstSheet="1" activeTab="2"/>
  </bookViews>
  <sheets>
    <sheet name="до наказу" sheetId="5" state="hidden" r:id="rId1"/>
    <sheet name="Титул" sheetId="2" r:id="rId2"/>
    <sheet name="План" sheetId="3" r:id="rId3"/>
    <sheet name="Семестровка_Кафедра" sheetId="8" r:id="rId4"/>
    <sheet name="Семестровка (2)" sheetId="4" state="hidden" r:id="rId5"/>
  </sheets>
  <definedNames>
    <definedName name="_xlnm._FilterDatabase" localSheetId="0" hidden="1">'до наказу'!$AC$1:$AC$76</definedName>
    <definedName name="_xlnm.Print_Titles" localSheetId="2">План!$2:$8</definedName>
    <definedName name="_xlnm.Print_Area" localSheetId="0">'до наказу'!$A$1:$K$49</definedName>
    <definedName name="_xlnm.Print_Area" localSheetId="2">План!$B$1:$U$112</definedName>
  </definedNames>
  <calcPr calcId="162913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44" i="3" l="1"/>
  <c r="AI43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G51" i="3"/>
  <c r="AG46" i="3"/>
  <c r="AG42" i="3"/>
  <c r="AG35" i="3"/>
  <c r="AG33" i="3"/>
  <c r="AG34" i="3"/>
  <c r="AG61" i="3" s="1"/>
  <c r="AG36" i="3"/>
  <c r="AG37" i="3"/>
  <c r="AG38" i="3"/>
  <c r="AG39" i="3"/>
  <c r="AG40" i="3"/>
  <c r="AG41" i="3"/>
  <c r="AG43" i="3"/>
  <c r="AG44" i="3"/>
  <c r="AG45" i="3"/>
  <c r="AG47" i="3"/>
  <c r="AG48" i="3"/>
  <c r="AG49" i="3"/>
  <c r="AG50" i="3"/>
  <c r="AG52" i="3"/>
  <c r="AG53" i="3"/>
  <c r="AG54" i="3"/>
  <c r="AG55" i="3"/>
  <c r="AG56" i="3"/>
  <c r="AG57" i="3"/>
  <c r="AG58" i="3"/>
  <c r="AG59" i="3"/>
  <c r="AG60" i="3"/>
  <c r="AG3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6" i="3"/>
  <c r="AF57" i="3"/>
  <c r="AF58" i="3"/>
  <c r="AF59" i="3"/>
  <c r="AF60" i="3"/>
  <c r="AC60" i="3"/>
  <c r="AC59" i="3"/>
  <c r="AC58" i="3"/>
  <c r="AC57" i="3"/>
  <c r="AC56" i="3"/>
  <c r="AC55" i="3"/>
  <c r="AC54" i="3"/>
  <c r="AC53" i="3"/>
  <c r="AC52" i="3"/>
  <c r="AC50" i="3"/>
  <c r="AC49" i="3"/>
  <c r="AC48" i="3"/>
  <c r="AC47" i="3"/>
  <c r="AC46" i="3"/>
  <c r="AC45" i="3"/>
  <c r="AC44" i="3"/>
  <c r="AC43" i="3"/>
  <c r="AC42" i="3"/>
  <c r="AC41" i="3"/>
  <c r="AC40" i="3"/>
  <c r="AC61" i="3" s="1"/>
  <c r="AC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39" i="3"/>
  <c r="AD61" i="3"/>
  <c r="AC51" i="3"/>
  <c r="AD28" i="3"/>
  <c r="AL28" i="3"/>
  <c r="AL27" i="3"/>
  <c r="AL26" i="3"/>
  <c r="AL25" i="3"/>
  <c r="AL24" i="3"/>
  <c r="AL29" i="3" s="1"/>
  <c r="AI29" i="3"/>
  <c r="AC29" i="3"/>
  <c r="AG28" i="3"/>
  <c r="AG27" i="3"/>
  <c r="AG26" i="3"/>
  <c r="AG25" i="3"/>
  <c r="AG23" i="3"/>
  <c r="AG22" i="3"/>
  <c r="AG24" i="3"/>
  <c r="AG21" i="3"/>
  <c r="AG11" i="3"/>
  <c r="AG29" i="3" s="1"/>
  <c r="AG12" i="3"/>
  <c r="AG13" i="3"/>
  <c r="AG14" i="3"/>
  <c r="AG15" i="3"/>
  <c r="AG16" i="3"/>
  <c r="AG17" i="3"/>
  <c r="AG18" i="3"/>
  <c r="AG19" i="3"/>
  <c r="AG20" i="3"/>
  <c r="AM25" i="3"/>
  <c r="AM29" i="3" s="1"/>
  <c r="AM26" i="3"/>
  <c r="AM27" i="3"/>
  <c r="AM28" i="3"/>
  <c r="AJ25" i="3"/>
  <c r="AJ29" i="3" s="1"/>
  <c r="AJ26" i="3"/>
  <c r="AJ27" i="3"/>
  <c r="AJ28" i="3"/>
  <c r="AI25" i="3"/>
  <c r="AI26" i="3"/>
  <c r="AI27" i="3"/>
  <c r="AI28" i="3"/>
  <c r="AF25" i="3"/>
  <c r="AF29" i="3" s="1"/>
  <c r="AF26" i="3"/>
  <c r="AF27" i="3"/>
  <c r="AF28" i="3"/>
  <c r="AD25" i="3"/>
  <c r="AD29" i="3" s="1"/>
  <c r="AD26" i="3"/>
  <c r="AD27" i="3"/>
  <c r="AC28" i="3"/>
  <c r="AC25" i="3" l="1"/>
  <c r="AC26" i="3"/>
  <c r="AC27" i="3"/>
  <c r="AC11" i="3"/>
  <c r="U89" i="3" l="1"/>
  <c r="U90" i="3" s="1"/>
  <c r="U91" i="3" s="1"/>
  <c r="U92" i="3" s="1"/>
  <c r="AD11" i="3"/>
  <c r="AF11" i="3"/>
  <c r="AI11" i="3"/>
  <c r="AJ11" i="3"/>
  <c r="AL11" i="3"/>
  <c r="AB14" i="3" s="1"/>
  <c r="AC96" i="3" s="1"/>
  <c r="AM11" i="3"/>
  <c r="AC12" i="3"/>
  <c r="AD12" i="3"/>
  <c r="AF12" i="3"/>
  <c r="AI12" i="3"/>
  <c r="AJ12" i="3"/>
  <c r="AL12" i="3"/>
  <c r="AM12" i="3"/>
  <c r="AC13" i="3"/>
  <c r="AD13" i="3"/>
  <c r="AF13" i="3"/>
  <c r="AI13" i="3"/>
  <c r="AB13" i="3" s="1"/>
  <c r="AC95" i="3" s="1"/>
  <c r="AJ13" i="3"/>
  <c r="AL13" i="3"/>
  <c r="AM13" i="3"/>
  <c r="AC14" i="3"/>
  <c r="AD14" i="3"/>
  <c r="AF14" i="3"/>
  <c r="AI14" i="3"/>
  <c r="AJ14" i="3"/>
  <c r="AL14" i="3"/>
  <c r="AM14" i="3"/>
  <c r="AC15" i="3"/>
  <c r="AD15" i="3"/>
  <c r="AF15" i="3"/>
  <c r="AI15" i="3"/>
  <c r="AJ15" i="3"/>
  <c r="AL15" i="3"/>
  <c r="AM15" i="3"/>
  <c r="AC16" i="3"/>
  <c r="AD16" i="3"/>
  <c r="AF16" i="3"/>
  <c r="AI16" i="3"/>
  <c r="AJ16" i="3"/>
  <c r="AL16" i="3"/>
  <c r="AM16" i="3"/>
  <c r="AC17" i="3"/>
  <c r="AD17" i="3"/>
  <c r="AF17" i="3"/>
  <c r="AI17" i="3"/>
  <c r="AJ17" i="3"/>
  <c r="AL17" i="3"/>
  <c r="AM17" i="3"/>
  <c r="AC18" i="3"/>
  <c r="AD18" i="3"/>
  <c r="AF18" i="3"/>
  <c r="AI18" i="3"/>
  <c r="AJ18" i="3"/>
  <c r="AL18" i="3"/>
  <c r="AM18" i="3"/>
  <c r="AC19" i="3"/>
  <c r="AD19" i="3"/>
  <c r="AF19" i="3"/>
  <c r="AI19" i="3"/>
  <c r="AJ19" i="3"/>
  <c r="AL19" i="3"/>
  <c r="AM19" i="3"/>
  <c r="AC20" i="3"/>
  <c r="AD20" i="3"/>
  <c r="AF20" i="3"/>
  <c r="AI20" i="3"/>
  <c r="AJ20" i="3"/>
  <c r="AL20" i="3"/>
  <c r="AM20" i="3"/>
  <c r="AC21" i="3"/>
  <c r="AD21" i="3"/>
  <c r="AF21" i="3"/>
  <c r="AI21" i="3"/>
  <c r="AJ21" i="3"/>
  <c r="AL21" i="3"/>
  <c r="AM21" i="3"/>
  <c r="AC22" i="3"/>
  <c r="AD22" i="3"/>
  <c r="AF22" i="3"/>
  <c r="AI22" i="3"/>
  <c r="AJ22" i="3"/>
  <c r="AL22" i="3"/>
  <c r="AM22" i="3"/>
  <c r="AC23" i="3"/>
  <c r="AD23" i="3"/>
  <c r="AF23" i="3"/>
  <c r="AI23" i="3"/>
  <c r="AJ23" i="3"/>
  <c r="AL23" i="3"/>
  <c r="AM23" i="3"/>
  <c r="AC24" i="3"/>
  <c r="AD24" i="3"/>
  <c r="AF24" i="3"/>
  <c r="AI24" i="3"/>
  <c r="AJ24" i="3"/>
  <c r="AM24" i="3"/>
  <c r="AE29" i="3"/>
  <c r="AB12" i="3"/>
  <c r="AC94" i="3" s="1"/>
  <c r="AH29" i="3"/>
  <c r="AK29" i="3"/>
  <c r="AC32" i="3"/>
  <c r="AD32" i="3"/>
  <c r="AF32" i="3"/>
  <c r="AF61" i="3" s="1"/>
  <c r="AI32" i="3"/>
  <c r="AJ32" i="3"/>
  <c r="AL32" i="3"/>
  <c r="AL61" i="3" s="1"/>
  <c r="AM32" i="3"/>
  <c r="AC33" i="3"/>
  <c r="AD33" i="3"/>
  <c r="AF33" i="3"/>
  <c r="AI33" i="3"/>
  <c r="AI61" i="3" s="1"/>
  <c r="AJ33" i="3"/>
  <c r="AJ61" i="3" s="1"/>
  <c r="AL33" i="3"/>
  <c r="AM33" i="3"/>
  <c r="AC34" i="3"/>
  <c r="AD34" i="3"/>
  <c r="AF34" i="3"/>
  <c r="AI34" i="3"/>
  <c r="AJ34" i="3"/>
  <c r="AL34" i="3"/>
  <c r="AM34" i="3"/>
  <c r="AM61" i="3" s="1"/>
  <c r="AB35" i="3"/>
  <c r="AC35" i="3"/>
  <c r="AD35" i="3"/>
  <c r="AF35" i="3"/>
  <c r="AI35" i="3"/>
  <c r="AJ35" i="3"/>
  <c r="AL35" i="3"/>
  <c r="AM35" i="3"/>
  <c r="AC36" i="3"/>
  <c r="AD36" i="3"/>
  <c r="AF36" i="3"/>
  <c r="AI36" i="3"/>
  <c r="AJ36" i="3"/>
  <c r="AL36" i="3"/>
  <c r="AM36" i="3"/>
  <c r="AC37" i="3"/>
  <c r="AD37" i="3"/>
  <c r="AF37" i="3"/>
  <c r="AI37" i="3"/>
  <c r="AJ37" i="3"/>
  <c r="AL37" i="3"/>
  <c r="AM37" i="3"/>
  <c r="AC38" i="3"/>
  <c r="AD38" i="3"/>
  <c r="AF38" i="3"/>
  <c r="AI38" i="3"/>
  <c r="AJ38" i="3"/>
  <c r="AL38" i="3"/>
  <c r="AM38" i="3"/>
  <c r="AF39" i="3"/>
  <c r="AI39" i="3"/>
  <c r="AJ39" i="3"/>
  <c r="AL39" i="3"/>
  <c r="AM39" i="3"/>
  <c r="AF40" i="3"/>
  <c r="AI40" i="3"/>
  <c r="AJ40" i="3"/>
  <c r="AL40" i="3"/>
  <c r="AM40" i="3"/>
  <c r="AF41" i="3"/>
  <c r="AI41" i="3"/>
  <c r="AJ41" i="3"/>
  <c r="AL41" i="3"/>
  <c r="AM41" i="3"/>
  <c r="AF42" i="3"/>
  <c r="AI42" i="3"/>
  <c r="AJ42" i="3"/>
  <c r="AL42" i="3"/>
  <c r="AM42" i="3"/>
  <c r="AJ45" i="3"/>
  <c r="AL45" i="3"/>
  <c r="AM45" i="3"/>
  <c r="AJ46" i="3"/>
  <c r="AL46" i="3"/>
  <c r="AM46" i="3"/>
  <c r="AJ47" i="3"/>
  <c r="AL47" i="3"/>
  <c r="AM47" i="3"/>
  <c r="AJ48" i="3"/>
  <c r="AL48" i="3"/>
  <c r="AM48" i="3"/>
  <c r="AJ49" i="3"/>
  <c r="AL49" i="3"/>
  <c r="AM49" i="3"/>
  <c r="AJ51" i="3"/>
  <c r="AL51" i="3"/>
  <c r="AM51" i="3"/>
  <c r="AJ52" i="3"/>
  <c r="AL52" i="3"/>
  <c r="AM52" i="3"/>
  <c r="AJ53" i="3"/>
  <c r="AL53" i="3"/>
  <c r="AM53" i="3"/>
  <c r="AJ54" i="3"/>
  <c r="AL54" i="3"/>
  <c r="AM54" i="3"/>
  <c r="AJ55" i="3"/>
  <c r="AL55" i="3"/>
  <c r="AM55" i="3"/>
  <c r="AJ56" i="3"/>
  <c r="AL56" i="3"/>
  <c r="AM56" i="3"/>
  <c r="AJ58" i="3"/>
  <c r="AL58" i="3"/>
  <c r="AM58" i="3"/>
  <c r="AL59" i="3"/>
  <c r="AI60" i="3"/>
  <c r="AJ60" i="3"/>
  <c r="AL60" i="3"/>
  <c r="AM60" i="3"/>
  <c r="AE61" i="3"/>
  <c r="AH61" i="3"/>
  <c r="AK61" i="3"/>
  <c r="AB63" i="3"/>
  <c r="AB66" i="3" s="1"/>
  <c r="AB65" i="3"/>
  <c r="AC72" i="3"/>
  <c r="AC75" i="3" s="1"/>
  <c r="AD72" i="3"/>
  <c r="AF72" i="3"/>
  <c r="AG72" i="3"/>
  <c r="AG75" i="3" s="1"/>
  <c r="AI72" i="3"/>
  <c r="AI75" i="3" s="1"/>
  <c r="AJ72" i="3"/>
  <c r="AL72" i="3"/>
  <c r="AM72" i="3"/>
  <c r="AC73" i="3"/>
  <c r="AD73" i="3"/>
  <c r="AF73" i="3"/>
  <c r="AG73" i="3"/>
  <c r="AI73" i="3"/>
  <c r="AJ73" i="3"/>
  <c r="AL73" i="3"/>
  <c r="AL75" i="3" s="1"/>
  <c r="AM73" i="3"/>
  <c r="AM75" i="3" s="1"/>
  <c r="AC74" i="3"/>
  <c r="AD74" i="3"/>
  <c r="AF74" i="3"/>
  <c r="AG74" i="3"/>
  <c r="AI74" i="3"/>
  <c r="AJ74" i="3"/>
  <c r="AL74" i="3"/>
  <c r="AM74" i="3"/>
  <c r="AD75" i="3"/>
  <c r="AE75" i="3"/>
  <c r="AF75" i="3"/>
  <c r="AH75" i="3"/>
  <c r="AJ75" i="3"/>
  <c r="AK75" i="3"/>
  <c r="AC77" i="3"/>
  <c r="AD77" i="3"/>
  <c r="AD89" i="3" s="1"/>
  <c r="AF77" i="3"/>
  <c r="AF89" i="3" s="1"/>
  <c r="AG77" i="3"/>
  <c r="AI77" i="3"/>
  <c r="AJ77" i="3"/>
  <c r="AL77" i="3"/>
  <c r="AL89" i="3" s="1"/>
  <c r="AM77" i="3"/>
  <c r="AC78" i="3"/>
  <c r="AD78" i="3"/>
  <c r="AF78" i="3"/>
  <c r="AG78" i="3"/>
  <c r="AI78" i="3"/>
  <c r="AI89" i="3" s="1"/>
  <c r="AJ78" i="3"/>
  <c r="AJ89" i="3" s="1"/>
  <c r="AL78" i="3"/>
  <c r="AM78" i="3"/>
  <c r="AC79" i="3"/>
  <c r="AD79" i="3"/>
  <c r="AF79" i="3"/>
  <c r="AG79" i="3"/>
  <c r="AI79" i="3"/>
  <c r="AJ79" i="3"/>
  <c r="AL79" i="3"/>
  <c r="AM79" i="3"/>
  <c r="AM89" i="3" s="1"/>
  <c r="AC80" i="3"/>
  <c r="AD80" i="3"/>
  <c r="AF80" i="3"/>
  <c r="AG80" i="3"/>
  <c r="AI80" i="3"/>
  <c r="AJ80" i="3"/>
  <c r="AL80" i="3"/>
  <c r="AM80" i="3"/>
  <c r="AC81" i="3"/>
  <c r="AD81" i="3"/>
  <c r="AF81" i="3"/>
  <c r="AG81" i="3"/>
  <c r="AI81" i="3"/>
  <c r="AJ81" i="3"/>
  <c r="AL81" i="3"/>
  <c r="AM81" i="3"/>
  <c r="AC82" i="3"/>
  <c r="AD82" i="3"/>
  <c r="AF82" i="3"/>
  <c r="AG82" i="3"/>
  <c r="AI82" i="3"/>
  <c r="AJ82" i="3"/>
  <c r="AL82" i="3"/>
  <c r="AM82" i="3"/>
  <c r="AC83" i="3"/>
  <c r="AD83" i="3"/>
  <c r="AF83" i="3"/>
  <c r="AG83" i="3"/>
  <c r="AI83" i="3"/>
  <c r="AJ83" i="3"/>
  <c r="AL83" i="3"/>
  <c r="AM83" i="3"/>
  <c r="AC86" i="3"/>
  <c r="AD86" i="3"/>
  <c r="AF86" i="3"/>
  <c r="AG86" i="3"/>
  <c r="AI86" i="3"/>
  <c r="AJ86" i="3"/>
  <c r="AL86" i="3"/>
  <c r="AM86" i="3"/>
  <c r="AC87" i="3"/>
  <c r="AD87" i="3"/>
  <c r="AF87" i="3"/>
  <c r="AG87" i="3"/>
  <c r="AI87" i="3"/>
  <c r="AJ87" i="3"/>
  <c r="AL87" i="3"/>
  <c r="AM87" i="3"/>
  <c r="AC88" i="3"/>
  <c r="AD88" i="3"/>
  <c r="AF88" i="3"/>
  <c r="AG88" i="3"/>
  <c r="AI88" i="3"/>
  <c r="AJ88" i="3"/>
  <c r="AL88" i="3"/>
  <c r="AM88" i="3"/>
  <c r="AC89" i="3"/>
  <c r="AE89" i="3"/>
  <c r="AG89" i="3"/>
  <c r="AH89" i="3"/>
  <c r="AK89" i="3"/>
  <c r="AE93" i="3"/>
  <c r="AE94" i="3"/>
  <c r="AF94" i="3"/>
  <c r="AG94" i="3"/>
  <c r="AF95" i="3"/>
  <c r="AE96" i="3"/>
  <c r="AG96" i="3"/>
  <c r="AE97" i="3"/>
  <c r="AB33" i="3" l="1"/>
  <c r="AD94" i="3" s="1"/>
  <c r="AN61" i="3"/>
  <c r="AH94" i="3"/>
  <c r="AB72" i="3"/>
  <c r="AF93" i="3" s="1"/>
  <c r="AF97" i="3" s="1"/>
  <c r="AN75" i="3"/>
  <c r="AB34" i="3"/>
  <c r="AD95" i="3" s="1"/>
  <c r="AB77" i="3"/>
  <c r="AB78" i="3"/>
  <c r="AG95" i="3" s="1"/>
  <c r="AB73" i="3"/>
  <c r="AF96" i="3" s="1"/>
  <c r="AH95" i="3"/>
  <c r="AB11" i="3"/>
  <c r="AC93" i="3" s="1"/>
  <c r="AB32" i="3"/>
  <c r="AB36" i="3"/>
  <c r="AD96" i="3" s="1"/>
  <c r="AH96" i="3" s="1"/>
  <c r="AN89" i="3"/>
  <c r="AE95" i="3"/>
  <c r="AD93" i="3" l="1"/>
  <c r="AD97" i="3" s="1"/>
  <c r="AB37" i="3"/>
  <c r="AH93" i="3"/>
  <c r="AC97" i="3"/>
  <c r="AH97" i="3" s="1"/>
  <c r="AB79" i="3"/>
  <c r="AG93" i="3"/>
  <c r="AG97" i="3" s="1"/>
  <c r="O61" i="3" l="1"/>
  <c r="O29" i="3"/>
  <c r="O69" i="3" s="1"/>
  <c r="O91" i="3" s="1"/>
  <c r="O92" i="3" s="1"/>
  <c r="T61" i="3"/>
  <c r="T69" i="3" s="1"/>
  <c r="T91" i="3" s="1"/>
  <c r="T92" i="3" s="1"/>
  <c r="R61" i="3"/>
  <c r="R69" i="3" s="1"/>
  <c r="R91" i="3" s="1"/>
  <c r="R92" i="3" s="1"/>
  <c r="I56" i="3"/>
  <c r="H57" i="3"/>
  <c r="H58" i="3"/>
  <c r="I50" i="3"/>
  <c r="J45" i="3"/>
  <c r="J39" i="3"/>
  <c r="H45" i="3"/>
  <c r="M39" i="3"/>
  <c r="L39" i="3"/>
  <c r="K39" i="3"/>
  <c r="I39" i="3"/>
  <c r="H39" i="3"/>
  <c r="D119" i="8"/>
  <c r="D51" i="8"/>
  <c r="D17" i="8"/>
  <c r="J75" i="3"/>
  <c r="Q89" i="3" l="1"/>
  <c r="G89" i="3"/>
  <c r="H85" i="3"/>
  <c r="H88" i="3"/>
  <c r="I84" i="3"/>
  <c r="H84" i="3"/>
  <c r="H26" i="3"/>
  <c r="F27" i="8"/>
  <c r="E27" i="8"/>
  <c r="I28" i="3"/>
  <c r="H28" i="3"/>
  <c r="I27" i="3"/>
  <c r="H27" i="3"/>
  <c r="M27" i="3" l="1"/>
  <c r="M28" i="3"/>
  <c r="M84" i="3"/>
  <c r="M27" i="8"/>
  <c r="J27" i="8"/>
  <c r="K27" i="8"/>
  <c r="J17" i="3"/>
  <c r="L17" i="3"/>
  <c r="I84" i="8"/>
  <c r="H59" i="3" l="1"/>
  <c r="H50" i="3"/>
  <c r="I43" i="3"/>
  <c r="H43" i="3"/>
  <c r="H44" i="3"/>
  <c r="G65" i="3"/>
  <c r="M43" i="3" l="1"/>
  <c r="I64" i="3"/>
  <c r="H64" i="3"/>
  <c r="G56" i="3"/>
  <c r="H56" i="3" s="1"/>
  <c r="M64" i="3" l="1"/>
  <c r="G52" i="3"/>
  <c r="D140" i="8"/>
  <c r="F48" i="8"/>
  <c r="E48" i="8"/>
  <c r="M48" i="8" l="1"/>
  <c r="J48" i="8"/>
  <c r="E81" i="8"/>
  <c r="F81" i="8"/>
  <c r="K81" i="8" s="1"/>
  <c r="J81" i="8" l="1"/>
  <c r="M81" i="8"/>
  <c r="G45" i="3"/>
  <c r="H48" i="3"/>
  <c r="G39" i="3"/>
  <c r="H42" i="3"/>
  <c r="G36" i="3"/>
  <c r="H37" i="3" l="1"/>
  <c r="G32" i="3"/>
  <c r="G61" i="3" s="1"/>
  <c r="H25" i="3"/>
  <c r="H22" i="3"/>
  <c r="G11" i="3"/>
  <c r="F134" i="8" l="1"/>
  <c r="E134" i="8"/>
  <c r="F67" i="8"/>
  <c r="E67" i="8"/>
  <c r="M134" i="8" l="1"/>
  <c r="M67" i="8"/>
  <c r="J134" i="8"/>
  <c r="J67" i="8"/>
  <c r="F135" i="8"/>
  <c r="E135" i="8"/>
  <c r="F133" i="8"/>
  <c r="E133" i="8"/>
  <c r="F132" i="8"/>
  <c r="E132" i="8"/>
  <c r="E131" i="8"/>
  <c r="F130" i="8"/>
  <c r="E130" i="8"/>
  <c r="F129" i="8"/>
  <c r="K129" i="8" s="1"/>
  <c r="E129" i="8"/>
  <c r="F118" i="8"/>
  <c r="E118" i="8"/>
  <c r="F117" i="8"/>
  <c r="E117" i="8"/>
  <c r="F116" i="8"/>
  <c r="K116" i="8" s="1"/>
  <c r="E116" i="8"/>
  <c r="F115" i="8"/>
  <c r="E115" i="8"/>
  <c r="F114" i="8"/>
  <c r="K114" i="8" s="1"/>
  <c r="E114" i="8"/>
  <c r="F111" i="8"/>
  <c r="E111" i="8"/>
  <c r="F100" i="8"/>
  <c r="E100" i="8"/>
  <c r="F99" i="8"/>
  <c r="E99" i="8"/>
  <c r="E98" i="8"/>
  <c r="K96" i="8"/>
  <c r="E96" i="8"/>
  <c r="J96" i="8" s="1"/>
  <c r="F95" i="8"/>
  <c r="E95" i="8"/>
  <c r="F94" i="8"/>
  <c r="K94" i="8" s="1"/>
  <c r="E94" i="8"/>
  <c r="F82" i="8"/>
  <c r="E82" i="8"/>
  <c r="E80" i="8"/>
  <c r="E79" i="8"/>
  <c r="E78" i="8"/>
  <c r="F83" i="8"/>
  <c r="E83" i="8"/>
  <c r="E66" i="8"/>
  <c r="F65" i="8"/>
  <c r="E65" i="8"/>
  <c r="F64" i="8"/>
  <c r="K64" i="8" s="1"/>
  <c r="E64" i="8"/>
  <c r="M64" i="8" s="1"/>
  <c r="F63" i="8"/>
  <c r="E63" i="8"/>
  <c r="F62" i="8"/>
  <c r="E62" i="8"/>
  <c r="E61" i="8"/>
  <c r="F50" i="8"/>
  <c r="E50" i="8"/>
  <c r="F49" i="8"/>
  <c r="E49" i="8"/>
  <c r="J49" i="8" s="1"/>
  <c r="F47" i="8"/>
  <c r="E47" i="8"/>
  <c r="F46" i="8"/>
  <c r="E46" i="8"/>
  <c r="F34" i="8"/>
  <c r="E34" i="8"/>
  <c r="E33" i="8"/>
  <c r="F32" i="8"/>
  <c r="E32" i="8"/>
  <c r="F31" i="8"/>
  <c r="K31" i="8" s="1"/>
  <c r="E31" i="8"/>
  <c r="F30" i="8"/>
  <c r="F29" i="8"/>
  <c r="E29" i="8"/>
  <c r="F28" i="8"/>
  <c r="E28" i="8"/>
  <c r="F16" i="8"/>
  <c r="E16" i="8"/>
  <c r="K15" i="8"/>
  <c r="E15" i="8"/>
  <c r="M15" i="8" s="1"/>
  <c r="F14" i="8"/>
  <c r="E14" i="8"/>
  <c r="F13" i="8"/>
  <c r="E13" i="8"/>
  <c r="F12" i="8"/>
  <c r="K12" i="8" s="1"/>
  <c r="E12" i="8"/>
  <c r="F11" i="8"/>
  <c r="E11" i="8"/>
  <c r="F10" i="8"/>
  <c r="E10" i="8"/>
  <c r="M99" i="8" l="1"/>
  <c r="M28" i="8"/>
  <c r="M47" i="8"/>
  <c r="J100" i="8"/>
  <c r="J116" i="8"/>
  <c r="J117" i="8"/>
  <c r="J129" i="8"/>
  <c r="J131" i="8"/>
  <c r="J95" i="8"/>
  <c r="M111" i="8"/>
  <c r="J133" i="8"/>
  <c r="M130" i="8"/>
  <c r="M95" i="8"/>
  <c r="M115" i="8"/>
  <c r="M113" i="8"/>
  <c r="J11" i="8"/>
  <c r="J99" i="8"/>
  <c r="J130" i="8"/>
  <c r="M132" i="8"/>
  <c r="M133" i="8"/>
  <c r="J16" i="8"/>
  <c r="J28" i="8"/>
  <c r="J46" i="8"/>
  <c r="M96" i="8"/>
  <c r="M100" i="8"/>
  <c r="M114" i="8"/>
  <c r="M117" i="8"/>
  <c r="M118" i="8"/>
  <c r="M135" i="8"/>
  <c r="K28" i="8"/>
  <c r="J83" i="8"/>
  <c r="M94" i="8"/>
  <c r="J111" i="8"/>
  <c r="J115" i="8"/>
  <c r="K117" i="8"/>
  <c r="M129" i="8"/>
  <c r="M16" i="8"/>
  <c r="M65" i="8"/>
  <c r="J10" i="8"/>
  <c r="J12" i="8"/>
  <c r="J15" i="8"/>
  <c r="M34" i="8"/>
  <c r="J45" i="8"/>
  <c r="M82" i="8"/>
  <c r="M63" i="8"/>
  <c r="J14" i="8"/>
  <c r="J29" i="8"/>
  <c r="J50" i="8"/>
  <c r="J31" i="8"/>
  <c r="J30" i="8"/>
  <c r="J135" i="8"/>
  <c r="K130" i="8"/>
  <c r="J132" i="8"/>
  <c r="M112" i="8"/>
  <c r="J114" i="8"/>
  <c r="K118" i="8"/>
  <c r="M116" i="8"/>
  <c r="J118" i="8"/>
  <c r="K99" i="8"/>
  <c r="J94" i="8"/>
  <c r="K100" i="8"/>
  <c r="M14" i="8"/>
  <c r="M83" i="8"/>
  <c r="M10" i="8"/>
  <c r="J13" i="8"/>
  <c r="M29" i="8"/>
  <c r="J32" i="8"/>
  <c r="M45" i="8"/>
  <c r="M50" i="8"/>
  <c r="M62" i="8"/>
  <c r="M11" i="8"/>
  <c r="M46" i="8"/>
  <c r="J47" i="8"/>
  <c r="K65" i="8"/>
  <c r="K13" i="8"/>
  <c r="K32" i="8"/>
  <c r="J34" i="8"/>
  <c r="M49" i="8"/>
  <c r="J63" i="8"/>
  <c r="J65" i="8"/>
  <c r="J82" i="8"/>
  <c r="K83" i="8"/>
  <c r="M79" i="8"/>
  <c r="K82" i="8"/>
  <c r="J62" i="8"/>
  <c r="K62" i="8"/>
  <c r="J64" i="8"/>
  <c r="K49" i="8"/>
  <c r="K50" i="8"/>
  <c r="M31" i="8"/>
  <c r="K29" i="8"/>
  <c r="M32" i="8"/>
  <c r="K30" i="8"/>
  <c r="K34" i="8"/>
  <c r="K10" i="8"/>
  <c r="M13" i="8"/>
  <c r="K14" i="8"/>
  <c r="M12" i="8"/>
  <c r="K11" i="8"/>
  <c r="K16" i="8"/>
  <c r="J89" i="3" l="1"/>
  <c r="K89" i="3"/>
  <c r="L89" i="3"/>
  <c r="N89" i="3"/>
  <c r="O89" i="3"/>
  <c r="P89" i="3"/>
  <c r="R89" i="3"/>
  <c r="S89" i="3"/>
  <c r="T89" i="3"/>
  <c r="K75" i="3"/>
  <c r="L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G75" i="3"/>
  <c r="D148" i="8"/>
  <c r="E148" i="8" s="1"/>
  <c r="D147" i="8"/>
  <c r="D145" i="8"/>
  <c r="E145" i="8" s="1"/>
  <c r="D144" i="8"/>
  <c r="E144" i="8" s="1"/>
  <c r="D141" i="8"/>
  <c r="E141" i="8" s="1"/>
  <c r="L136" i="8"/>
  <c r="I136" i="8"/>
  <c r="H136" i="8"/>
  <c r="G136" i="8"/>
  <c r="D136" i="8"/>
  <c r="D137" i="8" s="1"/>
  <c r="L119" i="8"/>
  <c r="I119" i="8"/>
  <c r="H119" i="8"/>
  <c r="G119" i="8"/>
  <c r="D120" i="8"/>
  <c r="I101" i="8"/>
  <c r="H101" i="8"/>
  <c r="G101" i="8"/>
  <c r="D102" i="8"/>
  <c r="I68" i="8"/>
  <c r="H68" i="8"/>
  <c r="G68" i="8"/>
  <c r="D68" i="8"/>
  <c r="D69" i="8" s="1"/>
  <c r="L51" i="8"/>
  <c r="L84" i="8" s="1"/>
  <c r="I51" i="8"/>
  <c r="H51" i="8"/>
  <c r="G51" i="8"/>
  <c r="D52" i="8"/>
  <c r="I35" i="8"/>
  <c r="H35" i="8"/>
  <c r="H84" i="8" s="1"/>
  <c r="G35" i="8"/>
  <c r="I17" i="8"/>
  <c r="H17" i="8"/>
  <c r="G17" i="8"/>
  <c r="D18" i="8"/>
  <c r="G84" i="8" l="1"/>
  <c r="D84" i="8"/>
  <c r="D85" i="8" s="1"/>
  <c r="E136" i="8"/>
  <c r="D143" i="8"/>
  <c r="E17" i="8"/>
  <c r="E51" i="8"/>
  <c r="F35" i="8"/>
  <c r="F17" i="8"/>
  <c r="E35" i="8"/>
  <c r="K35" i="8"/>
  <c r="K51" i="8"/>
  <c r="F51" i="8"/>
  <c r="E68" i="8"/>
  <c r="F119" i="8"/>
  <c r="E119" i="8"/>
  <c r="F136" i="8"/>
  <c r="E143" i="8"/>
  <c r="F144" i="8" s="1"/>
  <c r="E147" i="8"/>
  <c r="D146" i="8"/>
  <c r="F68" i="8"/>
  <c r="E84" i="8"/>
  <c r="F84" i="8"/>
  <c r="E101" i="8"/>
  <c r="F101" i="8"/>
  <c r="K119" i="8"/>
  <c r="E140" i="8"/>
  <c r="J136" i="8" l="1"/>
  <c r="J101" i="8"/>
  <c r="J35" i="8"/>
  <c r="K68" i="8"/>
  <c r="J119" i="8"/>
  <c r="K101" i="8"/>
  <c r="K17" i="8"/>
  <c r="K84" i="8"/>
  <c r="E146" i="8"/>
  <c r="J68" i="8"/>
  <c r="E139" i="8"/>
  <c r="K136" i="8"/>
  <c r="F145" i="8"/>
  <c r="F143" i="8"/>
  <c r="J51" i="8"/>
  <c r="J84" i="8" s="1"/>
  <c r="J17" i="8"/>
  <c r="D148" i="4"/>
  <c r="E148" i="4" s="1"/>
  <c r="D147" i="4"/>
  <c r="E147" i="4" s="1"/>
  <c r="D145" i="4"/>
  <c r="E145" i="4" s="1"/>
  <c r="D144" i="4"/>
  <c r="D141" i="4"/>
  <c r="E141" i="4" s="1"/>
  <c r="D140" i="4"/>
  <c r="E140" i="4" s="1"/>
  <c r="L136" i="4"/>
  <c r="I136" i="4"/>
  <c r="H136" i="4"/>
  <c r="G136" i="4"/>
  <c r="D136" i="4"/>
  <c r="D137" i="4" s="1"/>
  <c r="F135" i="4"/>
  <c r="E135" i="4"/>
  <c r="F134" i="4"/>
  <c r="K134" i="4" s="1"/>
  <c r="E134" i="4"/>
  <c r="F133" i="4"/>
  <c r="E133" i="4"/>
  <c r="F132" i="4"/>
  <c r="K132" i="4" s="1"/>
  <c r="E132" i="4"/>
  <c r="F131" i="4"/>
  <c r="E131" i="4"/>
  <c r="F130" i="4"/>
  <c r="K130" i="4" s="1"/>
  <c r="E130" i="4"/>
  <c r="L120" i="4"/>
  <c r="I120" i="4"/>
  <c r="H120" i="4"/>
  <c r="G120" i="4"/>
  <c r="D120" i="4"/>
  <c r="D121" i="4" s="1"/>
  <c r="F119" i="4"/>
  <c r="E119" i="4"/>
  <c r="F118" i="4"/>
  <c r="K118" i="4" s="1"/>
  <c r="E118" i="4"/>
  <c r="F117" i="4"/>
  <c r="E117" i="4"/>
  <c r="F116" i="4"/>
  <c r="K116" i="4" s="1"/>
  <c r="E116" i="4"/>
  <c r="I106" i="4"/>
  <c r="H106" i="4"/>
  <c r="G106" i="4"/>
  <c r="D106" i="4"/>
  <c r="D107" i="4" s="1"/>
  <c r="F105" i="4"/>
  <c r="K105" i="4" s="1"/>
  <c r="E105" i="4"/>
  <c r="F104" i="4"/>
  <c r="K104" i="4" s="1"/>
  <c r="E104" i="4"/>
  <c r="F103" i="4"/>
  <c r="K103" i="4" s="1"/>
  <c r="E103" i="4"/>
  <c r="F102" i="4"/>
  <c r="E102" i="4"/>
  <c r="F101" i="4"/>
  <c r="K101" i="4" s="1"/>
  <c r="E101" i="4"/>
  <c r="F100" i="4"/>
  <c r="K100" i="4" s="1"/>
  <c r="E100" i="4"/>
  <c r="L90" i="4"/>
  <c r="I90" i="4"/>
  <c r="H90" i="4"/>
  <c r="G90" i="4"/>
  <c r="D90" i="4"/>
  <c r="D91" i="4" s="1"/>
  <c r="F89" i="4"/>
  <c r="K89" i="4" s="1"/>
  <c r="E89" i="4"/>
  <c r="M89" i="4" s="1"/>
  <c r="F88" i="4"/>
  <c r="E88" i="4"/>
  <c r="K87" i="4"/>
  <c r="E87" i="4"/>
  <c r="M87" i="4" s="1"/>
  <c r="F86" i="4"/>
  <c r="K86" i="4" s="1"/>
  <c r="E86" i="4"/>
  <c r="F85" i="4"/>
  <c r="K85" i="4" s="1"/>
  <c r="E85" i="4"/>
  <c r="F84" i="4"/>
  <c r="K84" i="4" s="1"/>
  <c r="E84" i="4"/>
  <c r="F83" i="4"/>
  <c r="E83" i="4"/>
  <c r="I73" i="4"/>
  <c r="H73" i="4"/>
  <c r="G73" i="4"/>
  <c r="D73" i="4"/>
  <c r="D74" i="4" s="1"/>
  <c r="F72" i="4"/>
  <c r="E72" i="4"/>
  <c r="F71" i="4"/>
  <c r="K71" i="4" s="1"/>
  <c r="E71" i="4"/>
  <c r="F70" i="4"/>
  <c r="K70" i="4" s="1"/>
  <c r="E70" i="4"/>
  <c r="J70" i="4" s="1"/>
  <c r="F69" i="4"/>
  <c r="K69" i="4" s="1"/>
  <c r="E69" i="4"/>
  <c r="E68" i="4"/>
  <c r="F67" i="4"/>
  <c r="K67" i="4" s="1"/>
  <c r="E67" i="4"/>
  <c r="F66" i="4"/>
  <c r="E66" i="4"/>
  <c r="L56" i="4"/>
  <c r="I56" i="4"/>
  <c r="H56" i="4"/>
  <c r="G56" i="4"/>
  <c r="D56" i="4"/>
  <c r="D57" i="4" s="1"/>
  <c r="F55" i="4"/>
  <c r="K55" i="4" s="1"/>
  <c r="E55" i="4"/>
  <c r="F54" i="4"/>
  <c r="E54" i="4"/>
  <c r="F53" i="4"/>
  <c r="K53" i="4" s="1"/>
  <c r="E53" i="4"/>
  <c r="F52" i="4"/>
  <c r="E52" i="4"/>
  <c r="F51" i="4"/>
  <c r="K51" i="4" s="1"/>
  <c r="E51" i="4"/>
  <c r="F50" i="4"/>
  <c r="E50" i="4"/>
  <c r="I40" i="4"/>
  <c r="H40" i="4"/>
  <c r="G40" i="4"/>
  <c r="D40" i="4"/>
  <c r="D41" i="4" s="1"/>
  <c r="F39" i="4"/>
  <c r="E39" i="4"/>
  <c r="F38" i="4"/>
  <c r="K38" i="4" s="1"/>
  <c r="E38" i="4"/>
  <c r="J38" i="4" s="1"/>
  <c r="F37" i="4"/>
  <c r="E37" i="4"/>
  <c r="F36" i="4"/>
  <c r="K36" i="4" s="1"/>
  <c r="E36" i="4"/>
  <c r="F35" i="4"/>
  <c r="E35" i="4"/>
  <c r="F34" i="4"/>
  <c r="E34" i="4"/>
  <c r="F33" i="4"/>
  <c r="E33" i="4"/>
  <c r="I23" i="4"/>
  <c r="H23" i="4"/>
  <c r="G23" i="4"/>
  <c r="D23" i="4"/>
  <c r="D24" i="4" s="1"/>
  <c r="F22" i="4"/>
  <c r="K22" i="4" s="1"/>
  <c r="E22" i="4"/>
  <c r="F20" i="4"/>
  <c r="E20" i="4"/>
  <c r="F18" i="4"/>
  <c r="K18" i="4" s="1"/>
  <c r="E18" i="4"/>
  <c r="F16" i="4"/>
  <c r="E16" i="4"/>
  <c r="F14" i="4"/>
  <c r="K14" i="4" s="1"/>
  <c r="E14" i="4"/>
  <c r="F12" i="4"/>
  <c r="E12" i="4"/>
  <c r="F10" i="4"/>
  <c r="E10" i="4"/>
  <c r="M39" i="4" l="1"/>
  <c r="M117" i="4"/>
  <c r="M119" i="4"/>
  <c r="M37" i="4"/>
  <c r="E23" i="4"/>
  <c r="F23" i="4"/>
  <c r="J104" i="4"/>
  <c r="M116" i="4"/>
  <c r="M54" i="4"/>
  <c r="M133" i="4"/>
  <c r="E40" i="4"/>
  <c r="J53" i="4"/>
  <c r="M55" i="4"/>
  <c r="M66" i="4"/>
  <c r="M69" i="4"/>
  <c r="M103" i="4"/>
  <c r="J132" i="4"/>
  <c r="M34" i="4"/>
  <c r="M52" i="4"/>
  <c r="E73" i="4"/>
  <c r="M131" i="4"/>
  <c r="M135" i="4"/>
  <c r="F40" i="4"/>
  <c r="J67" i="4"/>
  <c r="J85" i="4"/>
  <c r="J100" i="4"/>
  <c r="F139" i="8"/>
  <c r="F141" i="8"/>
  <c r="F146" i="8"/>
  <c r="F148" i="8"/>
  <c r="F140" i="8"/>
  <c r="F147" i="8"/>
  <c r="J34" i="4"/>
  <c r="J35" i="4"/>
  <c r="M36" i="4"/>
  <c r="J37" i="4"/>
  <c r="K37" i="4"/>
  <c r="E56" i="4"/>
  <c r="J52" i="4"/>
  <c r="K52" i="4"/>
  <c r="K66" i="4"/>
  <c r="M70" i="4"/>
  <c r="J71" i="4"/>
  <c r="M71" i="4"/>
  <c r="M72" i="4"/>
  <c r="M85" i="4"/>
  <c r="J86" i="4"/>
  <c r="M86" i="4"/>
  <c r="J87" i="4"/>
  <c r="M88" i="4"/>
  <c r="J101" i="4"/>
  <c r="M101" i="4"/>
  <c r="M102" i="4"/>
  <c r="M104" i="4"/>
  <c r="J105" i="4"/>
  <c r="M105" i="4"/>
  <c r="M118" i="4"/>
  <c r="J119" i="4"/>
  <c r="K119" i="4"/>
  <c r="E136" i="4"/>
  <c r="J131" i="4"/>
  <c r="K131" i="4"/>
  <c r="M134" i="4"/>
  <c r="J135" i="4"/>
  <c r="K135" i="4"/>
  <c r="M38" i="4"/>
  <c r="M53" i="4"/>
  <c r="M67" i="4"/>
  <c r="E90" i="4"/>
  <c r="M132" i="4"/>
  <c r="D146" i="4"/>
  <c r="M12" i="4"/>
  <c r="M16" i="4"/>
  <c r="M20" i="4"/>
  <c r="J12" i="4"/>
  <c r="M14" i="4"/>
  <c r="J16" i="4"/>
  <c r="M18" i="4"/>
  <c r="J20" i="4"/>
  <c r="M22" i="4"/>
  <c r="D139" i="4"/>
  <c r="J10" i="4"/>
  <c r="M10" i="4"/>
  <c r="K12" i="4"/>
  <c r="J14" i="4"/>
  <c r="K16" i="4"/>
  <c r="J18" i="4"/>
  <c r="K20" i="4"/>
  <c r="J22" i="4"/>
  <c r="J33" i="4"/>
  <c r="M33" i="4"/>
  <c r="K34" i="4"/>
  <c r="J36" i="4"/>
  <c r="F56" i="4"/>
  <c r="M50" i="4"/>
  <c r="J51" i="4"/>
  <c r="J55" i="4"/>
  <c r="J69" i="4"/>
  <c r="F90" i="4"/>
  <c r="M83" i="4"/>
  <c r="J84" i="4"/>
  <c r="J89" i="4"/>
  <c r="J103" i="4"/>
  <c r="E106" i="4"/>
  <c r="J118" i="4"/>
  <c r="F120" i="4"/>
  <c r="J130" i="4"/>
  <c r="J134" i="4"/>
  <c r="F136" i="4"/>
  <c r="E146" i="4"/>
  <c r="F147" i="4" s="1"/>
  <c r="K10" i="4"/>
  <c r="K33" i="4"/>
  <c r="M35" i="4"/>
  <c r="K35" i="4"/>
  <c r="J39" i="4"/>
  <c r="K39" i="4"/>
  <c r="J50" i="4"/>
  <c r="K50" i="4"/>
  <c r="M51" i="4"/>
  <c r="J54" i="4"/>
  <c r="K54" i="4"/>
  <c r="J72" i="4"/>
  <c r="K72" i="4"/>
  <c r="K73" i="4" s="1"/>
  <c r="F73" i="4"/>
  <c r="J83" i="4"/>
  <c r="K83" i="4"/>
  <c r="M84" i="4"/>
  <c r="J88" i="4"/>
  <c r="K88" i="4"/>
  <c r="F106" i="4"/>
  <c r="M100" i="4"/>
  <c r="J102" i="4"/>
  <c r="J106" i="4" s="1"/>
  <c r="K102" i="4"/>
  <c r="K106" i="4" s="1"/>
  <c r="E120" i="4"/>
  <c r="J116" i="4"/>
  <c r="J117" i="4"/>
  <c r="K117" i="4"/>
  <c r="M130" i="4"/>
  <c r="J133" i="4"/>
  <c r="K133" i="4"/>
  <c r="K136" i="4" s="1"/>
  <c r="E139" i="4"/>
  <c r="F139" i="4" s="1"/>
  <c r="E144" i="4"/>
  <c r="D143" i="4"/>
  <c r="J66" i="4"/>
  <c r="J73" i="4" s="1"/>
  <c r="H73" i="3"/>
  <c r="J120" i="4" l="1"/>
  <c r="K120" i="4"/>
  <c r="J90" i="4"/>
  <c r="J56" i="4"/>
  <c r="J136" i="4"/>
  <c r="K23" i="4"/>
  <c r="J23" i="4"/>
  <c r="J40" i="4"/>
  <c r="E143" i="4"/>
  <c r="F140" i="4"/>
  <c r="K90" i="4"/>
  <c r="K56" i="4"/>
  <c r="K40" i="4"/>
  <c r="F148" i="4"/>
  <c r="F146" i="4"/>
  <c r="F141" i="4"/>
  <c r="M73" i="3"/>
  <c r="F143" i="4" l="1"/>
  <c r="F145" i="4"/>
  <c r="F144" i="4"/>
  <c r="J65" i="3"/>
  <c r="K65" i="3"/>
  <c r="L65" i="3"/>
  <c r="J90" i="3" l="1"/>
  <c r="L90" i="3"/>
  <c r="K90" i="3"/>
  <c r="H87" i="3"/>
  <c r="H86" i="3"/>
  <c r="I83" i="3"/>
  <c r="H83" i="3"/>
  <c r="P61" i="3"/>
  <c r="Q61" i="3"/>
  <c r="S61" i="3"/>
  <c r="U61" i="3"/>
  <c r="V61" i="3"/>
  <c r="W61" i="3"/>
  <c r="X61" i="3"/>
  <c r="Y61" i="3"/>
  <c r="Z61" i="3"/>
  <c r="N61" i="3"/>
  <c r="P29" i="3"/>
  <c r="Q29" i="3"/>
  <c r="R29" i="3"/>
  <c r="S29" i="3"/>
  <c r="T29" i="3"/>
  <c r="U29" i="3"/>
  <c r="V29" i="3"/>
  <c r="W29" i="3"/>
  <c r="X29" i="3"/>
  <c r="Y29" i="3"/>
  <c r="Z29" i="3"/>
  <c r="N29" i="3"/>
  <c r="N68" i="3"/>
  <c r="O68" i="3"/>
  <c r="P68" i="3"/>
  <c r="Q68" i="3"/>
  <c r="R68" i="3"/>
  <c r="S68" i="3"/>
  <c r="T68" i="3"/>
  <c r="U68" i="3"/>
  <c r="J68" i="3"/>
  <c r="K68" i="3"/>
  <c r="L68" i="3"/>
  <c r="I55" i="3"/>
  <c r="H55" i="3"/>
  <c r="L52" i="3"/>
  <c r="K52" i="3"/>
  <c r="J52" i="3"/>
  <c r="K45" i="3"/>
  <c r="L45" i="3"/>
  <c r="I49" i="3"/>
  <c r="H49" i="3"/>
  <c r="H47" i="3"/>
  <c r="I46" i="3"/>
  <c r="I45" i="3" s="1"/>
  <c r="H46" i="3"/>
  <c r="H41" i="3"/>
  <c r="H40" i="3"/>
  <c r="I38" i="3"/>
  <c r="H33" i="3"/>
  <c r="I33" i="3"/>
  <c r="L32" i="3"/>
  <c r="K32" i="3"/>
  <c r="J32" i="3"/>
  <c r="I19" i="3"/>
  <c r="H19" i="3"/>
  <c r="I18" i="3"/>
  <c r="H18" i="3"/>
  <c r="J29" i="3"/>
  <c r="G17" i="3"/>
  <c r="G29" i="3" s="1"/>
  <c r="Z92" i="3"/>
  <c r="Y92" i="3"/>
  <c r="X92" i="3"/>
  <c r="W92" i="3"/>
  <c r="V92" i="3"/>
  <c r="Z89" i="3"/>
  <c r="Y89" i="3"/>
  <c r="X89" i="3"/>
  <c r="W89" i="3"/>
  <c r="V89" i="3"/>
  <c r="I82" i="3"/>
  <c r="H82" i="3"/>
  <c r="I81" i="3"/>
  <c r="H81" i="3"/>
  <c r="I80" i="3"/>
  <c r="H80" i="3"/>
  <c r="I79" i="3"/>
  <c r="H79" i="3"/>
  <c r="I78" i="3"/>
  <c r="H78" i="3"/>
  <c r="I77" i="3"/>
  <c r="H77" i="3"/>
  <c r="H74" i="3"/>
  <c r="H72" i="3"/>
  <c r="G68" i="3"/>
  <c r="I67" i="3"/>
  <c r="I68" i="3" s="1"/>
  <c r="H67" i="3"/>
  <c r="H68" i="3" s="1"/>
  <c r="U65" i="3"/>
  <c r="T65" i="3"/>
  <c r="S65" i="3"/>
  <c r="R65" i="3"/>
  <c r="Q65" i="3"/>
  <c r="P65" i="3"/>
  <c r="O65" i="3"/>
  <c r="N65" i="3"/>
  <c r="I63" i="3"/>
  <c r="H63" i="3"/>
  <c r="I60" i="3"/>
  <c r="H60" i="3"/>
  <c r="I51" i="3"/>
  <c r="H51" i="3"/>
  <c r="H38" i="3"/>
  <c r="I37" i="3"/>
  <c r="L36" i="3"/>
  <c r="K36" i="3"/>
  <c r="J36" i="3"/>
  <c r="I24" i="3"/>
  <c r="H24" i="3"/>
  <c r="I23" i="3"/>
  <c r="H23" i="3"/>
  <c r="I21" i="3"/>
  <c r="H21" i="3"/>
  <c r="I20" i="3"/>
  <c r="H20" i="3"/>
  <c r="I16" i="3"/>
  <c r="H16" i="3"/>
  <c r="I15" i="3"/>
  <c r="H15" i="3"/>
  <c r="H14" i="3"/>
  <c r="I13" i="3"/>
  <c r="H13" i="3"/>
  <c r="I12" i="3"/>
  <c r="H12" i="3"/>
  <c r="L11" i="3"/>
  <c r="G69" i="3" l="1"/>
  <c r="H75" i="3"/>
  <c r="I65" i="3"/>
  <c r="I75" i="3"/>
  <c r="L29" i="3"/>
  <c r="K29" i="3"/>
  <c r="H89" i="3"/>
  <c r="I89" i="3"/>
  <c r="M38" i="3"/>
  <c r="L61" i="3"/>
  <c r="J61" i="3"/>
  <c r="J69" i="3" s="1"/>
  <c r="J91" i="3" s="1"/>
  <c r="H11" i="3"/>
  <c r="I36" i="3"/>
  <c r="H17" i="3"/>
  <c r="K61" i="3"/>
  <c r="H36" i="3"/>
  <c r="M46" i="3"/>
  <c r="M45" i="3" s="1"/>
  <c r="I11" i="3"/>
  <c r="I52" i="3"/>
  <c r="M83" i="3"/>
  <c r="N69" i="3"/>
  <c r="M18" i="3"/>
  <c r="M15" i="3"/>
  <c r="M16" i="3"/>
  <c r="M20" i="3"/>
  <c r="M78" i="3"/>
  <c r="M79" i="3"/>
  <c r="M80" i="3"/>
  <c r="M81" i="3"/>
  <c r="M82" i="3"/>
  <c r="M33" i="3"/>
  <c r="M55" i="3"/>
  <c r="H52" i="3"/>
  <c r="M51" i="3"/>
  <c r="M49" i="3"/>
  <c r="M74" i="3"/>
  <c r="M34" i="3"/>
  <c r="H32" i="3"/>
  <c r="I32" i="3"/>
  <c r="M24" i="3"/>
  <c r="M23" i="3"/>
  <c r="M19" i="3"/>
  <c r="M21" i="3"/>
  <c r="I17" i="3"/>
  <c r="M12" i="3"/>
  <c r="M67" i="3"/>
  <c r="M68" i="3" s="1"/>
  <c r="U69" i="3"/>
  <c r="M63" i="3"/>
  <c r="G90" i="3"/>
  <c r="O90" i="3"/>
  <c r="P90" i="3"/>
  <c r="Q90" i="3"/>
  <c r="S90" i="3"/>
  <c r="T90" i="3"/>
  <c r="V90" i="3"/>
  <c r="X90" i="3"/>
  <c r="Z90" i="3"/>
  <c r="M13" i="3"/>
  <c r="S69" i="3"/>
  <c r="N90" i="3"/>
  <c r="R90" i="3"/>
  <c r="W90" i="3"/>
  <c r="Y90" i="3"/>
  <c r="Q69" i="3"/>
  <c r="P69" i="3"/>
  <c r="M14" i="3"/>
  <c r="H65" i="3"/>
  <c r="M72" i="3"/>
  <c r="M37" i="3"/>
  <c r="M77" i="3"/>
  <c r="K69" i="3" l="1"/>
  <c r="K91" i="3" s="1"/>
  <c r="I90" i="3"/>
  <c r="G91" i="3"/>
  <c r="T97" i="3" s="1"/>
  <c r="P91" i="3"/>
  <c r="P92" i="3" s="1"/>
  <c r="M75" i="3"/>
  <c r="I61" i="3"/>
  <c r="I29" i="3"/>
  <c r="H29" i="3"/>
  <c r="M89" i="3"/>
  <c r="L69" i="3"/>
  <c r="L91" i="3" s="1"/>
  <c r="H61" i="3"/>
  <c r="M32" i="3"/>
  <c r="H90" i="3"/>
  <c r="Q91" i="3"/>
  <c r="Q92" i="3" s="1"/>
  <c r="M65" i="3"/>
  <c r="M17" i="3"/>
  <c r="S91" i="3"/>
  <c r="S92" i="3" s="1"/>
  <c r="N91" i="3"/>
  <c r="N92" i="3" s="1"/>
  <c r="M52" i="3"/>
  <c r="M11" i="3"/>
  <c r="M36" i="3"/>
  <c r="V69" i="3" l="1"/>
  <c r="I69" i="3"/>
  <c r="I91" i="3" s="1"/>
  <c r="M29" i="3"/>
  <c r="M90" i="3"/>
  <c r="M61" i="3"/>
  <c r="H69" i="3"/>
  <c r="H91" i="3" s="1"/>
  <c r="P97" i="3"/>
  <c r="V97" i="3" s="1"/>
  <c r="M69" i="3" l="1"/>
  <c r="M91" i="3" s="1"/>
  <c r="D35" i="8"/>
  <c r="D36" i="8"/>
</calcChain>
</file>

<file path=xl/comments1.xml><?xml version="1.0" encoding="utf-8"?>
<comments xmlns="http://schemas.openxmlformats.org/spreadsheetml/2006/main">
  <authors>
    <author>Admin</author>
  </authors>
  <commentList>
    <comment ref="A1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підрахунку кількості годин за циклами загальних та професійних дисциплін у відповідну комірку внести З або П</t>
        </r>
      </text>
    </comment>
    <comment ref="B1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розрахунку частки дисциплін вільного вибору у відповідні комірки вносити О (обовязкові) або В (вільний вибір)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1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підрахунку кількості годин за циклами загальних та професійних дисциплін у відповідну комірку внести З або П</t>
        </r>
      </text>
    </comment>
    <comment ref="B1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розрахунку частки дисциплін вільного вибору у відповідні комірки вносити О (обовязкові) або В (вільний вибір)
</t>
        </r>
      </text>
    </comment>
  </commentList>
</comments>
</file>

<file path=xl/sharedStrings.xml><?xml version="1.0" encoding="utf-8"?>
<sst xmlns="http://schemas.openxmlformats.org/spreadsheetml/2006/main" count="1334" uniqueCount="343">
  <si>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</si>
  <si>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</si>
  <si>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</si>
  <si>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</si>
  <si>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</si>
  <si>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</si>
  <si>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</si>
  <si>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</si>
  <si>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</si>
  <si>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</si>
  <si>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</si>
  <si>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П</t>
  </si>
  <si>
    <t>О</t>
  </si>
  <si>
    <t>З</t>
  </si>
  <si>
    <t>І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</si>
  <si>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</si>
  <si>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</si>
  <si>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</si>
  <si>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</si>
  <si>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</si>
  <si>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</si>
  <si>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</si>
  <si>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</si>
  <si>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В</t>
  </si>
  <si>
    <t>4 семестр 18 тижнів</t>
  </si>
  <si>
    <t>обовязкові</t>
  </si>
  <si>
    <t>вибіркові</t>
  </si>
  <si>
    <t>Цикл</t>
  </si>
  <si>
    <t>Обовязкова / вибіркова</t>
  </si>
  <si>
    <t>Загальні дисципліни</t>
  </si>
  <si>
    <t>Професійно орієнтовані</t>
  </si>
  <si>
    <t>Державна атестація (комплексний кваліфікаційний екзамен зі спеціальності)</t>
  </si>
  <si>
    <t>Фізвиховання</t>
  </si>
  <si>
    <t>Іноземна мова</t>
  </si>
  <si>
    <t>Історія України та української культури</t>
  </si>
  <si>
    <t>Вища математика</t>
  </si>
  <si>
    <t>Неорганічна хімія</t>
  </si>
  <si>
    <t>Інформатика</t>
  </si>
  <si>
    <t>Фізика</t>
  </si>
  <si>
    <t>Філософія</t>
  </si>
  <si>
    <t>Аналітична хімія</t>
  </si>
  <si>
    <t>Українська мова за професійним спрямуванням</t>
  </si>
  <si>
    <t>Комп'ютерні та інформаційні технології в хімії</t>
  </si>
  <si>
    <t>Фізична хімія</t>
  </si>
  <si>
    <t>Органічна хімія</t>
  </si>
  <si>
    <t>Колоїдна хімія</t>
  </si>
  <si>
    <t>Безпека життєдіяльності та основи охорони праці</t>
  </si>
  <si>
    <t>Харчова хімія</t>
  </si>
  <si>
    <t>Курсова робота "Харчова хімія"</t>
  </si>
  <si>
    <t>Практика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</si>
  <si>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</si>
  <si>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</si>
  <si>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</si>
  <si>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</si>
  <si>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</si>
  <si>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</si>
  <si>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</si>
  <si>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</si>
  <si>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</si>
  <si>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</si>
  <si>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</si>
  <si>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</si>
  <si>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</si>
  <si>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</si>
  <si>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</si>
  <si>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</si>
  <si>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</si>
  <si>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</si>
  <si>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</si>
  <si>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</si>
  <si>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</si>
  <si>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</si>
  <si>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А</t>
  </si>
  <si>
    <t xml:space="preserve"> </t>
  </si>
  <si>
    <t>Теоретичне навчання</t>
  </si>
  <si>
    <t>Канікули</t>
  </si>
  <si>
    <t>Усього</t>
  </si>
  <si>
    <t>Семестр</t>
  </si>
  <si>
    <t>Тижні</t>
  </si>
  <si>
    <t xml:space="preserve">протокол № 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</si>
  <si>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</si>
  <si>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Хімія харчових продуктів</t>
    </r>
  </si>
  <si>
    <t>Комплексний кваліфікаційний екзамен зі спеціальності</t>
  </si>
  <si>
    <t>Розподіл за семестрами</t>
  </si>
  <si>
    <t>1 курс</t>
  </si>
  <si>
    <t>2 курс</t>
  </si>
  <si>
    <t>екзаменів</t>
  </si>
  <si>
    <t>заліків</t>
  </si>
  <si>
    <t>курсові</t>
  </si>
  <si>
    <t>проекти</t>
  </si>
  <si>
    <t>роботи</t>
  </si>
  <si>
    <t>1.1.1</t>
  </si>
  <si>
    <t>1.1.1.1</t>
  </si>
  <si>
    <t>1.1.1.2</t>
  </si>
  <si>
    <t>Фізичне виховання</t>
  </si>
  <si>
    <t>2.1.1</t>
  </si>
  <si>
    <t>2.1.2</t>
  </si>
  <si>
    <t>Кількість годин на тиждень</t>
  </si>
  <si>
    <t xml:space="preserve"> Кількість екзаменів</t>
  </si>
  <si>
    <t xml:space="preserve"> Кількість курсових робіт</t>
  </si>
  <si>
    <t>НАЗВА ДИСЦИПЛІН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</si>
  <si>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</si>
  <si>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</si>
  <si>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</si>
  <si>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</si>
  <si>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</si>
  <si>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</si>
  <si>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3 курс</t>
  </si>
  <si>
    <t>4 курс</t>
  </si>
  <si>
    <t>1. ОБОВ'ЯЗКОВІ НАВЧАЛЬНІ ДИСЦИПЛІНИ</t>
  </si>
  <si>
    <t>1.1.1.3</t>
  </si>
  <si>
    <t>1.1.3</t>
  </si>
  <si>
    <t>1.1.4</t>
  </si>
  <si>
    <t xml:space="preserve">Українська мова  (за професійним спрямуванням) </t>
  </si>
  <si>
    <t>1.1.5</t>
  </si>
  <si>
    <t>1.1.6</t>
  </si>
  <si>
    <t>1.2.1</t>
  </si>
  <si>
    <t>2. ДИСЦИПЛІНИ ВІЛЬНОГО ВИБОРУ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</si>
  <si>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</si>
  <si>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</si>
  <si>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</si>
  <si>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</si>
  <si>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</si>
  <si>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</si>
  <si>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</si>
  <si>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</si>
  <si>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</si>
  <si>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7</t>
  </si>
  <si>
    <t>Кількість заліків</t>
  </si>
  <si>
    <t>Кількість курсових проектів</t>
  </si>
  <si>
    <t>1.1.  Цикл загальної підготовки</t>
  </si>
  <si>
    <t>1.1.7</t>
  </si>
  <si>
    <t>1.1.8</t>
  </si>
  <si>
    <t>1.1.9</t>
  </si>
  <si>
    <t>1.2 Цикл професійної підготовки</t>
  </si>
  <si>
    <t>1.2.1.1</t>
  </si>
  <si>
    <t>2.1.  Цикл загальної підготовки</t>
  </si>
  <si>
    <t>Разом п.2.1</t>
  </si>
  <si>
    <t>Курсова робота "Органічна хімія"</t>
  </si>
  <si>
    <t>1.2.1.2</t>
  </si>
  <si>
    <t>1.2.2</t>
  </si>
  <si>
    <t>1.2.2.1</t>
  </si>
  <si>
    <t>1.2.2.2</t>
  </si>
  <si>
    <t>1.2.3</t>
  </si>
  <si>
    <t>1.2.3.1</t>
  </si>
  <si>
    <t>1.2.3.2</t>
  </si>
  <si>
    <t>1.2.4</t>
  </si>
  <si>
    <t>1.2.5</t>
  </si>
  <si>
    <t>1.2.6</t>
  </si>
  <si>
    <t>1.2.8</t>
  </si>
  <si>
    <t>1</t>
  </si>
  <si>
    <t>4</t>
  </si>
  <si>
    <t>6</t>
  </si>
  <si>
    <t>Хімія харчових добавок</t>
  </si>
  <si>
    <t>2.2.10</t>
  </si>
  <si>
    <t>Термін навчання - 3 роки 10 місяців</t>
  </si>
  <si>
    <t>На основі повної загальної середньої освіти</t>
  </si>
  <si>
    <t>1 семестр 15 тижнів</t>
  </si>
  <si>
    <t>3 семестр 15 тижнів</t>
  </si>
  <si>
    <t>5 семестр 15 тижнів</t>
  </si>
  <si>
    <t>7 семестр 15 тижнів</t>
  </si>
  <si>
    <t>6 семестр 18 тижнів</t>
  </si>
  <si>
    <t>8 семестр 17 тижнів</t>
  </si>
  <si>
    <t>Екологія / Раціональне природокористування</t>
  </si>
  <si>
    <t>Хімія води / Водопідготовка у виробництві харчових продуктів</t>
  </si>
  <si>
    <t>Фізико-хімічні основи виробництва харчових продуктів / Основи технології виробництва харчових продуктів</t>
  </si>
  <si>
    <t xml:space="preserve">Хімія харчових добавок  </t>
  </si>
  <si>
    <t>Фізіко-хімічні методи модифікації харчових продуктів / Хімія молекулярної кухні</t>
  </si>
  <si>
    <t>Обчислювальні методи в хімії / Обробка результатів  експерименту</t>
  </si>
  <si>
    <t>№ з/п</t>
  </si>
  <si>
    <t>2а</t>
  </si>
  <si>
    <t>2б</t>
  </si>
  <si>
    <t>4а</t>
  </si>
  <si>
    <t>4б</t>
  </si>
  <si>
    <t>6а</t>
  </si>
  <si>
    <t>6б</t>
  </si>
  <si>
    <t>4д</t>
  </si>
  <si>
    <t>Вступ до навчального процесу</t>
  </si>
  <si>
    <t>1.2.7</t>
  </si>
  <si>
    <t>6д</t>
  </si>
  <si>
    <t>Разом п.1.2</t>
  </si>
  <si>
    <t>1.3. Практична підготовка</t>
  </si>
  <si>
    <t>Навчальна практика "Вступ до фаху"</t>
  </si>
  <si>
    <t>8д</t>
  </si>
  <si>
    <t>Разом п. 1.3</t>
  </si>
  <si>
    <t>Разом п 1.4</t>
  </si>
  <si>
    <t>Разом обов'язкові компоненти освітньої програми</t>
  </si>
  <si>
    <t>2.2.  Цикл професійної підготовки</t>
  </si>
  <si>
    <t>Разом п. 2.2</t>
  </si>
  <si>
    <t>Разом вибіркові компоненти освітньої програми</t>
  </si>
  <si>
    <t>Загальна кількість</t>
  </si>
  <si>
    <t>Частка кредитів</t>
  </si>
  <si>
    <t>обов'язкові</t>
  </si>
  <si>
    <t>Зав. кафедри</t>
  </si>
  <si>
    <t>Вища математика (розділ 1)</t>
  </si>
  <si>
    <t>Вища математика (розділ 2)</t>
  </si>
  <si>
    <t>Неорганічна хімія (розділ 1)</t>
  </si>
  <si>
    <t>Неорганічна хімія (розділ 2)</t>
  </si>
  <si>
    <t>2</t>
  </si>
  <si>
    <t>Фізична хімія (розділ 1)</t>
  </si>
  <si>
    <t>Фізична хімія (розділ 2)</t>
  </si>
  <si>
    <t>Аналітична хімія (розділ 1)</t>
  </si>
  <si>
    <t>Аналітична хімія (розділ 2)</t>
  </si>
  <si>
    <t>Органічна хімія (розділ 1)</t>
  </si>
  <si>
    <t>Органічна хімія (розділ 2)</t>
  </si>
  <si>
    <t>1.2.6.1</t>
  </si>
  <si>
    <t>1.2.6.2</t>
  </si>
  <si>
    <t>Виробнича практика</t>
  </si>
  <si>
    <t>Основи технології виробництва харчових продуктів</t>
  </si>
  <si>
    <t>Показники якості харчових продуктів /  Якість і безпека харчових продуктів</t>
  </si>
  <si>
    <t>Методи аналізу харчових продуктів / Фізико-хімічні методи ідентифікації речовин</t>
  </si>
  <si>
    <t>Навчальна практика, ознайомча</t>
  </si>
  <si>
    <t>Навчально-виробнича практика</t>
  </si>
  <si>
    <t>Разом п.1.1</t>
  </si>
  <si>
    <t>Хімія високомолекулярних сполук / Полімери в харчовій промисловості</t>
  </si>
  <si>
    <t>Аналіз небезпечних і шкідливих речовин в продуктах харчування / Методи виявлення отруйних речовин в продуктах харчування</t>
  </si>
  <si>
    <t>Теоретичні основи біоорганічної хімії / Біологічно активні речовини в продуктах харчування</t>
  </si>
  <si>
    <t>"    "                  20     р.</t>
  </si>
  <si>
    <t>Психологія шкільного віку / Психологія</t>
  </si>
  <si>
    <t>Педагогіка середньої школи  / Загальна педагогіка</t>
  </si>
  <si>
    <t>Методика навчання хімії / Викладання хімії у середній школі</t>
  </si>
  <si>
    <t>2.1.3</t>
  </si>
  <si>
    <t>Кваліфікація:  бакалавр з хімії</t>
  </si>
  <si>
    <t>МФХ-19-1, ХХП-19-1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</si>
  <si>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</si>
  <si>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</si>
  <si>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</si>
  <si>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</si>
  <si>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</si>
  <si>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1 семестр</t>
  </si>
  <si>
    <t>-МФХ-19-1, ХХП-19-1</t>
  </si>
  <si>
    <t>мп</t>
  </si>
  <si>
    <t>філ</t>
  </si>
  <si>
    <t>вм</t>
  </si>
  <si>
    <t>хіоп</t>
  </si>
  <si>
    <t>зв</t>
  </si>
  <si>
    <t>ііг</t>
  </si>
  <si>
    <t>вф</t>
  </si>
  <si>
    <t>2 семестр</t>
  </si>
  <si>
    <t>фв</t>
  </si>
  <si>
    <t>фіз</t>
  </si>
  <si>
    <t xml:space="preserve">V. План освітнього процесу                               </t>
  </si>
  <si>
    <t>1.4 Атестація</t>
  </si>
  <si>
    <t>Атестація (комплексний кваліфікаційний екзамен зі спеціальності)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</si>
  <si>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атестація </t>
  </si>
  <si>
    <t>№</t>
  </si>
  <si>
    <t xml:space="preserve">       II. ЗВЕДЕНІ ДАНІ ПРО БЮДЖЕТ ЧАСУ, тижні                                                                               ІІІ. ПРАКТИКА                                                                                                            IV. АТЕСТАЦІЯ</t>
  </si>
  <si>
    <t>.</t>
  </si>
  <si>
    <t>цикл 1.1</t>
  </si>
  <si>
    <t>цикл 1.2</t>
  </si>
  <si>
    <t>цикл 1.3 та 1.4</t>
  </si>
  <si>
    <t>цикл 2.1</t>
  </si>
  <si>
    <t>цикл 2.2</t>
  </si>
  <si>
    <t>Кількість аудиторних годин за семестрами</t>
  </si>
  <si>
    <t>кількість тижнів у семестрі</t>
  </si>
  <si>
    <t>залік</t>
  </si>
  <si>
    <t>іспит</t>
  </si>
  <si>
    <t>Гарант освітньої програми</t>
  </si>
  <si>
    <t>Вступ до спеціальності. Ознайомча практика</t>
  </si>
  <si>
    <t>Новітні інформаційні технології</t>
  </si>
  <si>
    <t>Українська мова (за професійним спрямуванням)</t>
  </si>
  <si>
    <t>8 семестр 13 тижнів</t>
  </si>
  <si>
    <t xml:space="preserve"> семестровка 2026/2027 </t>
  </si>
  <si>
    <t>1.2.1.3</t>
  </si>
  <si>
    <t>Неорганічна хімія (розділ 3)</t>
  </si>
  <si>
    <t>I</t>
  </si>
  <si>
    <t>Аналітична хімія (розділ 3)</t>
  </si>
  <si>
    <t>1.2.3.3</t>
  </si>
  <si>
    <t>Хімія координаційних сполук</t>
  </si>
  <si>
    <t>Метрологія</t>
  </si>
  <si>
    <t>Харчове законодавство</t>
  </si>
  <si>
    <t>7д</t>
  </si>
  <si>
    <t>1.2.6.3</t>
  </si>
  <si>
    <t>Хімія харчових добавок (розділ 1)</t>
  </si>
  <si>
    <t>Хімія харчових добавок (розділ 2)</t>
  </si>
  <si>
    <t>5</t>
  </si>
  <si>
    <t>1.1.2</t>
  </si>
  <si>
    <t>1.1.4.1</t>
  </si>
  <si>
    <t>1.1.4.2</t>
  </si>
  <si>
    <t>1.1.10</t>
  </si>
  <si>
    <t>1.1.11</t>
  </si>
  <si>
    <t>1.1.11.1</t>
  </si>
  <si>
    <t>1.1.11.2</t>
  </si>
  <si>
    <t>1.2.6.4</t>
  </si>
  <si>
    <t>1.2.9</t>
  </si>
  <si>
    <t>1.2.9.1</t>
  </si>
  <si>
    <t>1.2.9.2</t>
  </si>
  <si>
    <t>1.2.9.3</t>
  </si>
  <si>
    <t>1.2.10</t>
  </si>
  <si>
    <t>1.2.10.1</t>
  </si>
  <si>
    <t>1.2.10.2</t>
  </si>
  <si>
    <t>1.2.11</t>
  </si>
  <si>
    <t>1.2.12</t>
  </si>
  <si>
    <t>1.3.1</t>
  </si>
  <si>
    <t>1.3.2</t>
  </si>
  <si>
    <t>1.4.1</t>
  </si>
  <si>
    <t>2.2.11</t>
  </si>
  <si>
    <t>2.2.12</t>
  </si>
  <si>
    <t>В.о. ректора ________________________</t>
  </si>
  <si>
    <t xml:space="preserve">          (Томашевський Р.С.)</t>
  </si>
  <si>
    <r>
      <t xml:space="preserve">спеціальність: </t>
    </r>
    <r>
      <rPr>
        <b/>
        <sz val="20"/>
        <rFont val="Times New Roman"/>
        <family val="1"/>
        <charset val="204"/>
      </rPr>
      <t>Е3 Хімія</t>
    </r>
  </si>
  <si>
    <r>
      <t xml:space="preserve">з галузі знань: </t>
    </r>
    <r>
      <rPr>
        <b/>
        <sz val="20"/>
        <rFont val="Times New Roman"/>
        <family val="1"/>
        <charset val="204"/>
      </rPr>
      <t>Е3</t>
    </r>
    <r>
      <rPr>
        <sz val="20"/>
        <rFont val="Times New Roman"/>
        <family val="1"/>
        <charset val="204"/>
      </rPr>
      <t xml:space="preserve"> </t>
    </r>
    <r>
      <rPr>
        <b/>
        <sz val="20"/>
        <rFont val="Times New Roman"/>
        <family val="1"/>
        <charset val="204"/>
      </rPr>
      <t xml:space="preserve"> Природничі науки, математика та статистика</t>
    </r>
  </si>
  <si>
    <t>Основи національного спротиву</t>
  </si>
  <si>
    <t xml:space="preserve"> Вибіркова дисципліна 3 семестру	</t>
  </si>
  <si>
    <t xml:space="preserve">Вибіркова дисципліна 4 семестру </t>
  </si>
  <si>
    <t>Вибіркова дисципліна 7 семестру №1</t>
  </si>
  <si>
    <t>Вибіркова дисципліна 7 семестру №2</t>
  </si>
  <si>
    <t>Вибіркова дисципліна 7семестру №3</t>
  </si>
  <si>
    <t xml:space="preserve">  Вибіркова дисципліна 3 семестру	</t>
  </si>
  <si>
    <t>Вибіркова дисципліна 5 семестру  №1</t>
  </si>
  <si>
    <t>Вибіркова дисципліна 5 семестру №2</t>
  </si>
  <si>
    <t>Вибіркова дисципліна 6 семестру №1</t>
  </si>
  <si>
    <t>Вибіркова дисципліна 6 семестру  №2</t>
  </si>
  <si>
    <t>Вибіркова дисципліна 8 семестру №1</t>
  </si>
  <si>
    <t>Вибіркова дисципліна 8 семестру №2</t>
  </si>
  <si>
    <t>Вибіркова дисципліна 8 семестру №3</t>
  </si>
  <si>
    <t>Вибіркова дисципліна 8 семестру №4</t>
  </si>
  <si>
    <t>Вибіркова дисципліна 3 семестру</t>
  </si>
  <si>
    <t>Вибіркова дисципліна 4 семестру</t>
  </si>
  <si>
    <t>Вибіркова дисципліна 5 семестру</t>
  </si>
  <si>
    <t>Вибіркова дисципліна 6 семестру №2</t>
  </si>
  <si>
    <t>Вибіркова дисципліна 7 семестру №3</t>
  </si>
  <si>
    <t xml:space="preserve">І . ГРАФІК ОСВІТНЬОГО ПРОЦЕСУ </t>
  </si>
  <si>
    <t>C</t>
  </si>
  <si>
    <t xml:space="preserve"> Т/П</t>
  </si>
  <si>
    <t xml:space="preserve">Екзаменаційна сесія </t>
  </si>
  <si>
    <t>Атестація</t>
  </si>
  <si>
    <t>Назва практики</t>
  </si>
  <si>
    <t xml:space="preserve">Виробнича </t>
  </si>
  <si>
    <t>1+90*</t>
  </si>
  <si>
    <t>Переддипломна</t>
  </si>
  <si>
    <t>* - 1 доба на тиждень навчального семестру</t>
  </si>
  <si>
    <t>Основи національного спротиву*</t>
  </si>
  <si>
    <t>* Для осіб, які відповідно до  Закону України "Про основи національного спротиву" звільняються від вивчення дисципліни "Основи національного спротиву", забезпечується можливість особистого вибору додаткових освітніх компонентів в обсязі, передбаченому для вивчення цієї навчальної дисципліни</t>
  </si>
  <si>
    <t>Т</t>
  </si>
  <si>
    <t>Форма  атестації (екзамен, кваліфікаційна робота)</t>
  </si>
  <si>
    <t>2+90*</t>
  </si>
  <si>
    <t>Виробнича  практика</t>
  </si>
  <si>
    <t>В.о.директора ІННІ</t>
  </si>
  <si>
    <t>Сергій ЖАРІКОВ</t>
  </si>
  <si>
    <t>Анатолій АВДЄЄНКО</t>
  </si>
  <si>
    <t>3</t>
  </si>
  <si>
    <t>Органічна хімія (розділ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</si>
</sst>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_ ;\-#,##0\ "/>
    <numFmt numFmtId="169" formatCode="#,##0_-;\-* #,##0_-;\ &quot;&quot;_-;_-@_-"/>
    <numFmt numFmtId="170" formatCode="#,##0;\-* #,##0_-;\ &quot;&quot;_-;_-@_-"/>
    <numFmt numFmtId="171" formatCode="#,##0.0;\-* #,##0.0_-;\ &quot;&quot;_-;_-@_-"/>
    <numFmt numFmtId="172" formatCode="#,##0.0_-;\-* #,##0.0_-;\ &quot;&quot;_-;_-@_-"/>
  </numFmts>
  <fonts count="5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8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</font>
    <font>
      <sz val="12"/>
      <name val="Arial"/>
      <family val="2"/>
    </font>
    <font>
      <sz val="10"/>
      <name val="Arial Cyr"/>
      <family val="2"/>
      <charset val="204"/>
    </font>
    <font>
      <b/>
      <sz val="12"/>
      <color rgb="FFFF0000"/>
      <name val="Times New Roman"/>
      <family val="1"/>
      <charset val="204"/>
    </font>
    <font>
      <b/>
      <sz val="12"/>
      <name val="Arial Cyr"/>
      <family val="2"/>
      <charset val="204"/>
    </font>
    <font>
      <sz val="20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3"/>
      <name val="Arial Cyr"/>
      <family val="2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sz val="13"/>
      <name val="Times New Roman"/>
      <family val="1"/>
      <charset val="204"/>
    </font>
    <font>
      <sz val="18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"/>
      <family val="1"/>
    </font>
    <font>
      <sz val="9"/>
      <name val="Arial"/>
      <family val="2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6"/>
      <color indexed="8"/>
      <name val="Calibri"/>
      <family val="2"/>
      <charset val="204"/>
    </font>
    <font>
      <sz val="12"/>
      <name val="Arial"/>
      <family val="2"/>
      <charset val="204"/>
    </font>
    <font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4" fillId="0" borderId="0"/>
    <xf numFmtId="0" fontId="24" fillId="0" borderId="0"/>
    <xf numFmtId="0" fontId="36" fillId="0" borderId="0"/>
    <xf numFmtId="0" fontId="24" fillId="0" borderId="0"/>
  </cellStyleXfs>
  <cellXfs count="45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/>
    <xf numFmtId="0" fontId="2" fillId="0" borderId="1" xfId="0" applyFont="1" applyFill="1" applyBorder="1" applyAlignment="1">
      <alignment horizontal="left" wrapText="1"/>
    </xf>
    <xf numFmtId="166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/>
    <xf numFmtId="167" fontId="2" fillId="0" borderId="1" xfId="0" applyNumberFormat="1" applyFont="1" applyFill="1" applyBorder="1" applyAlignment="1">
      <alignment horizontal="center" vertical="center"/>
    </xf>
    <xf numFmtId="168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0" fontId="2" fillId="0" borderId="0" xfId="0" applyFont="1" applyFill="1" applyAlignment="1">
      <alignment horizontal="center" vertical="center"/>
    </xf>
    <xf numFmtId="167" fontId="2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7" fillId="0" borderId="0" xfId="0" applyFont="1" applyAlignment="1"/>
    <xf numFmtId="0" fontId="8" fillId="0" borderId="0" xfId="0" applyFont="1"/>
    <xf numFmtId="0" fontId="9" fillId="0" borderId="0" xfId="0" applyFont="1" applyAlignment="1">
      <alignment vertical="center" wrapText="1"/>
    </xf>
    <xf numFmtId="0" fontId="10" fillId="0" borderId="0" xfId="0" applyFont="1" applyBorder="1" applyAlignment="1"/>
    <xf numFmtId="0" fontId="6" fillId="0" borderId="0" xfId="0" applyFont="1" applyBorder="1" applyAlignment="1">
      <alignment horizontal="center"/>
    </xf>
    <xf numFmtId="0" fontId="15" fillId="0" borderId="0" xfId="0" applyFont="1" applyBorder="1" applyAlignment="1"/>
    <xf numFmtId="0" fontId="15" fillId="0" borderId="0" xfId="0" applyFont="1"/>
    <xf numFmtId="0" fontId="11" fillId="0" borderId="0" xfId="0" applyFont="1" applyBorder="1" applyAlignment="1">
      <alignment horizontal="left" wrapText="1"/>
    </xf>
    <xf numFmtId="0" fontId="19" fillId="0" borderId="0" xfId="0" applyFont="1" applyAlignment="1">
      <alignment vertical="top" wrapText="1"/>
    </xf>
    <xf numFmtId="0" fontId="11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8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Border="1"/>
    <xf numFmtId="0" fontId="0" fillId="0" borderId="0" xfId="0" applyAlignment="1">
      <alignment wrapText="1"/>
    </xf>
    <xf numFmtId="0" fontId="2" fillId="0" borderId="1" xfId="0" applyFont="1" applyFill="1" applyBorder="1"/>
    <xf numFmtId="0" fontId="2" fillId="0" borderId="0" xfId="0" applyFont="1" applyFill="1" applyAlignment="1">
      <alignment horizontal="center"/>
    </xf>
    <xf numFmtId="167" fontId="2" fillId="0" borderId="0" xfId="0" applyNumberFormat="1" applyFont="1" applyAlignment="1">
      <alignment horizontal="center" vertical="center"/>
    </xf>
    <xf numFmtId="167" fontId="2" fillId="0" borderId="29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>
      <alignment horizontal="left" wrapText="1"/>
    </xf>
    <xf numFmtId="166" fontId="2" fillId="4" borderId="1" xfId="1" applyNumberFormat="1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7" fontId="2" fillId="4" borderId="1" xfId="0" applyNumberFormat="1" applyFont="1" applyFill="1" applyBorder="1" applyAlignment="1">
      <alignment horizontal="center" vertical="center"/>
    </xf>
    <xf numFmtId="0" fontId="41" fillId="0" borderId="0" xfId="4" applyFont="1" applyFill="1" applyBorder="1"/>
    <xf numFmtId="49" fontId="11" fillId="0" borderId="0" xfId="4" applyNumberFormat="1" applyFont="1" applyFill="1" applyBorder="1" applyAlignment="1">
      <alignment horizontal="center"/>
    </xf>
    <xf numFmtId="49" fontId="40" fillId="0" borderId="0" xfId="4" applyNumberFormat="1" applyFont="1" applyFill="1" applyBorder="1" applyAlignment="1">
      <alignment horizontal="center"/>
    </xf>
    <xf numFmtId="0" fontId="42" fillId="0" borderId="0" xfId="4" applyFont="1" applyFill="1" applyBorder="1" applyAlignment="1">
      <alignment horizontal="center" vertical="center" wrapText="1" shrinkToFit="1"/>
    </xf>
    <xf numFmtId="0" fontId="43" fillId="0" borderId="0" xfId="4" applyFont="1" applyFill="1" applyBorder="1" applyAlignment="1">
      <alignment horizontal="center" vertical="center" wrapText="1" shrinkToFit="1"/>
    </xf>
    <xf numFmtId="49" fontId="44" fillId="0" borderId="0" xfId="4" applyNumberFormat="1" applyFont="1" applyFill="1" applyBorder="1"/>
    <xf numFmtId="0" fontId="44" fillId="0" borderId="0" xfId="4" applyFont="1" applyFill="1" applyBorder="1" applyAlignment="1">
      <alignment horizontal="center"/>
    </xf>
    <xf numFmtId="0" fontId="44" fillId="0" borderId="0" xfId="4" applyFont="1" applyFill="1" applyBorder="1"/>
    <xf numFmtId="0" fontId="44" fillId="0" borderId="0" xfId="4" applyNumberFormat="1" applyFont="1" applyFill="1" applyBorder="1" applyAlignment="1">
      <alignment wrapText="1"/>
    </xf>
    <xf numFmtId="49" fontId="44" fillId="0" borderId="0" xfId="4" applyNumberFormat="1" applyFont="1" applyFill="1" applyBorder="1" applyAlignment="1">
      <alignment wrapText="1"/>
    </xf>
    <xf numFmtId="49" fontId="41" fillId="0" borderId="0" xfId="4" applyNumberFormat="1" applyFont="1" applyFill="1" applyBorder="1"/>
    <xf numFmtId="49" fontId="40" fillId="0" borderId="0" xfId="4" applyNumberFormat="1" applyFont="1" applyFill="1" applyBorder="1" applyAlignment="1"/>
    <xf numFmtId="169" fontId="46" fillId="0" borderId="1" xfId="3" applyNumberFormat="1" applyFont="1" applyFill="1" applyBorder="1" applyAlignment="1" applyProtection="1">
      <alignment vertical="center"/>
    </xf>
    <xf numFmtId="169" fontId="47" fillId="0" borderId="1" xfId="3" applyNumberFormat="1" applyFont="1" applyFill="1" applyBorder="1" applyAlignment="1" applyProtection="1">
      <alignment vertical="center"/>
    </xf>
    <xf numFmtId="169" fontId="48" fillId="0" borderId="1" xfId="3" applyNumberFormat="1" applyFont="1" applyFill="1" applyBorder="1" applyAlignment="1" applyProtection="1">
      <alignment vertical="center"/>
    </xf>
    <xf numFmtId="166" fontId="46" fillId="0" borderId="1" xfId="3" applyNumberFormat="1" applyFont="1" applyFill="1" applyBorder="1" applyAlignment="1" applyProtection="1">
      <alignment vertical="center"/>
    </xf>
    <xf numFmtId="166" fontId="8" fillId="0" borderId="0" xfId="3" applyNumberFormat="1" applyFont="1" applyFill="1" applyBorder="1" applyAlignment="1" applyProtection="1">
      <alignment vertical="center"/>
    </xf>
    <xf numFmtId="166" fontId="34" fillId="0" borderId="0" xfId="3" applyNumberFormat="1" applyFont="1" applyFill="1" applyBorder="1" applyAlignment="1" applyProtection="1">
      <alignment vertical="center"/>
    </xf>
    <xf numFmtId="166" fontId="48" fillId="0" borderId="1" xfId="3" applyNumberFormat="1" applyFont="1" applyFill="1" applyBorder="1" applyAlignment="1" applyProtection="1">
      <alignment vertical="center"/>
    </xf>
    <xf numFmtId="166" fontId="35" fillId="0" borderId="0" xfId="3" applyNumberFormat="1" applyFont="1" applyFill="1" applyBorder="1" applyAlignment="1" applyProtection="1">
      <alignment vertical="center"/>
    </xf>
    <xf numFmtId="167" fontId="48" fillId="0" borderId="1" xfId="3" applyNumberFormat="1" applyFont="1" applyFill="1" applyBorder="1" applyAlignment="1" applyProtection="1">
      <alignment vertical="center"/>
    </xf>
    <xf numFmtId="167" fontId="35" fillId="0" borderId="0" xfId="3" applyNumberFormat="1" applyFont="1" applyFill="1" applyBorder="1" applyAlignment="1" applyProtection="1">
      <alignment vertical="center"/>
    </xf>
    <xf numFmtId="169" fontId="8" fillId="0" borderId="0" xfId="3" applyNumberFormat="1" applyFont="1" applyFill="1" applyBorder="1" applyAlignment="1" applyProtection="1">
      <alignment vertical="center"/>
    </xf>
    <xf numFmtId="169" fontId="34" fillId="0" borderId="0" xfId="3" applyNumberFormat="1" applyFont="1" applyFill="1" applyBorder="1" applyAlignment="1" applyProtection="1">
      <alignment vertical="center"/>
    </xf>
    <xf numFmtId="169" fontId="35" fillId="0" borderId="0" xfId="3" applyNumberFormat="1" applyFont="1" applyFill="1" applyBorder="1" applyAlignment="1" applyProtection="1">
      <alignment vertical="center"/>
    </xf>
    <xf numFmtId="172" fontId="8" fillId="0" borderId="0" xfId="3" applyNumberFormat="1" applyFont="1" applyFill="1" applyBorder="1" applyAlignment="1" applyProtection="1">
      <alignment vertical="center"/>
    </xf>
    <xf numFmtId="169" fontId="29" fillId="0" borderId="0" xfId="3" applyNumberFormat="1" applyFont="1" applyFill="1" applyBorder="1" applyAlignment="1" applyProtection="1">
      <alignment vertical="center"/>
    </xf>
    <xf numFmtId="167" fontId="31" fillId="0" borderId="29" xfId="3" applyNumberFormat="1" applyFont="1" applyFill="1" applyBorder="1" applyAlignment="1">
      <alignment horizontal="center" vertical="center" wrapText="1"/>
    </xf>
    <xf numFmtId="1" fontId="31" fillId="0" borderId="29" xfId="3" applyNumberFormat="1" applyFont="1" applyFill="1" applyBorder="1" applyAlignment="1">
      <alignment horizontal="center" vertical="center" wrapText="1"/>
    </xf>
    <xf numFmtId="0" fontId="29" fillId="2" borderId="0" xfId="0" applyFont="1" applyFill="1" applyBorder="1" applyAlignment="1" applyProtection="1">
      <alignment horizontal="right" vertical="center"/>
    </xf>
    <xf numFmtId="1" fontId="31" fillId="0" borderId="34" xfId="3" applyNumberFormat="1" applyFont="1" applyFill="1" applyBorder="1" applyAlignment="1">
      <alignment horizontal="center" vertical="center" wrapText="1"/>
    </xf>
    <xf numFmtId="0" fontId="8" fillId="0" borderId="40" xfId="3" applyNumberFormat="1" applyFont="1" applyFill="1" applyBorder="1" applyAlignment="1" applyProtection="1">
      <alignment horizontal="center" vertical="center"/>
    </xf>
    <xf numFmtId="0" fontId="8" fillId="0" borderId="29" xfId="3" applyNumberFormat="1" applyFont="1" applyFill="1" applyBorder="1" applyAlignment="1" applyProtection="1">
      <alignment horizontal="center" vertical="center"/>
    </xf>
    <xf numFmtId="0" fontId="8" fillId="0" borderId="0" xfId="3" applyNumberFormat="1" applyFont="1" applyFill="1" applyBorder="1" applyAlignment="1" applyProtection="1">
      <alignment horizontal="center" vertical="center"/>
    </xf>
    <xf numFmtId="0" fontId="8" fillId="0" borderId="38" xfId="3" applyNumberFormat="1" applyFont="1" applyFill="1" applyBorder="1" applyAlignment="1" applyProtection="1">
      <alignment horizontal="center" vertical="center"/>
    </xf>
    <xf numFmtId="0" fontId="29" fillId="0" borderId="0" xfId="0" applyFont="1" applyFill="1" applyBorder="1" applyAlignment="1" applyProtection="1">
      <alignment horizontal="right" vertical="center"/>
    </xf>
    <xf numFmtId="0" fontId="8" fillId="0" borderId="0" xfId="3" applyFont="1" applyFill="1" applyBorder="1" applyAlignment="1">
      <alignment horizontal="left" wrapText="1"/>
    </xf>
    <xf numFmtId="0" fontId="8" fillId="0" borderId="0" xfId="3" applyFont="1" applyFill="1" applyBorder="1" applyAlignment="1">
      <alignment horizontal="center" wrapText="1"/>
    </xf>
    <xf numFmtId="0" fontId="34" fillId="0" borderId="0" xfId="3" applyNumberFormat="1" applyFont="1" applyFill="1" applyBorder="1" applyAlignment="1" applyProtection="1">
      <alignment horizontal="center" vertical="center"/>
    </xf>
    <xf numFmtId="169" fontId="35" fillId="0" borderId="0" xfId="3" applyNumberFormat="1" applyFont="1" applyFill="1" applyBorder="1" applyAlignment="1" applyProtection="1">
      <alignment horizontal="center" vertical="center" wrapText="1"/>
    </xf>
    <xf numFmtId="0" fontId="35" fillId="0" borderId="0" xfId="3" applyNumberFormat="1" applyFont="1" applyFill="1" applyBorder="1" applyAlignment="1" applyProtection="1">
      <alignment horizontal="center" vertical="center" wrapText="1"/>
    </xf>
    <xf numFmtId="0" fontId="46" fillId="0" borderId="1" xfId="3" applyNumberFormat="1" applyFont="1" applyFill="1" applyBorder="1" applyAlignment="1" applyProtection="1">
      <alignment horizontal="center" vertical="center"/>
    </xf>
    <xf numFmtId="167" fontId="29" fillId="0" borderId="29" xfId="3" applyNumberFormat="1" applyFont="1" applyFill="1" applyBorder="1" applyAlignment="1">
      <alignment horizontal="center" vertical="center" wrapText="1"/>
    </xf>
    <xf numFmtId="1" fontId="29" fillId="0" borderId="29" xfId="3" applyNumberFormat="1" applyFont="1" applyFill="1" applyBorder="1" applyAlignment="1">
      <alignment horizontal="center" vertical="center" wrapText="1"/>
    </xf>
    <xf numFmtId="1" fontId="29" fillId="0" borderId="34" xfId="3" applyNumberFormat="1" applyFont="1" applyFill="1" applyBorder="1" applyAlignment="1">
      <alignment horizontal="center" vertical="center" wrapText="1"/>
    </xf>
    <xf numFmtId="167" fontId="29" fillId="0" borderId="29" xfId="3" applyNumberFormat="1" applyFont="1" applyFill="1" applyBorder="1" applyAlignment="1" applyProtection="1">
      <alignment horizontal="center" vertical="center"/>
    </xf>
    <xf numFmtId="1" fontId="29" fillId="0" borderId="29" xfId="3" applyNumberFormat="1" applyFont="1" applyFill="1" applyBorder="1" applyAlignment="1" applyProtection="1">
      <alignment horizontal="center" vertical="center"/>
    </xf>
    <xf numFmtId="167" fontId="37" fillId="0" borderId="39" xfId="3" applyNumberFormat="1" applyFont="1" applyFill="1" applyBorder="1" applyAlignment="1" applyProtection="1">
      <alignment horizontal="center" vertical="center"/>
    </xf>
    <xf numFmtId="0" fontId="8" fillId="0" borderId="29" xfId="0" applyFont="1" applyFill="1" applyBorder="1" applyAlignment="1">
      <alignment horizontal="center" vertical="center" wrapText="1"/>
    </xf>
    <xf numFmtId="169" fontId="8" fillId="0" borderId="0" xfId="3" applyNumberFormat="1" applyFont="1" applyFill="1" applyBorder="1" applyAlignment="1" applyProtection="1">
      <alignment horizontal="right" vertical="center"/>
    </xf>
    <xf numFmtId="167" fontId="8" fillId="0" borderId="0" xfId="3" applyNumberFormat="1" applyFont="1" applyFill="1" applyBorder="1" applyAlignment="1" applyProtection="1">
      <alignment horizontal="center" vertical="center"/>
    </xf>
    <xf numFmtId="171" fontId="8" fillId="0" borderId="0" xfId="3" applyNumberFormat="1" applyFont="1" applyFill="1" applyBorder="1" applyAlignment="1" applyProtection="1">
      <alignment horizontal="center" vertical="center"/>
    </xf>
    <xf numFmtId="0" fontId="29" fillId="0" borderId="0" xfId="0" applyFont="1" applyFill="1" applyBorder="1" applyAlignment="1" applyProtection="1">
      <alignment horizontal="right" vertical="center"/>
    </xf>
    <xf numFmtId="49" fontId="34" fillId="0" borderId="0" xfId="0" applyNumberFormat="1" applyFont="1" applyFill="1" applyBorder="1" applyAlignment="1" applyProtection="1">
      <alignment horizontal="center" vertical="center"/>
    </xf>
    <xf numFmtId="49" fontId="34" fillId="0" borderId="0" xfId="3" applyNumberFormat="1" applyFont="1" applyFill="1" applyBorder="1" applyAlignment="1">
      <alignment horizontal="left" vertical="center" wrapText="1"/>
    </xf>
    <xf numFmtId="1" fontId="8" fillId="0" borderId="0" xfId="3" applyNumberFormat="1" applyFont="1" applyFill="1" applyBorder="1" applyAlignment="1">
      <alignment horizontal="center" vertical="center"/>
    </xf>
    <xf numFmtId="49" fontId="29" fillId="0" borderId="0" xfId="0" applyNumberFormat="1" applyFont="1" applyFill="1" applyBorder="1" applyAlignment="1">
      <alignment horizontal="center" vertical="center" wrapText="1"/>
    </xf>
    <xf numFmtId="165" fontId="29" fillId="0" borderId="0" xfId="0" applyNumberFormat="1" applyFont="1" applyFill="1" applyBorder="1" applyAlignment="1" applyProtection="1">
      <alignment horizontal="center" vertical="center" wrapText="1"/>
    </xf>
    <xf numFmtId="167" fontId="8" fillId="0" borderId="0" xfId="0" applyNumberFormat="1" applyFont="1" applyFill="1" applyBorder="1" applyAlignment="1" applyProtection="1">
      <alignment horizontal="center" vertical="center"/>
    </xf>
    <xf numFmtId="0" fontId="8" fillId="0" borderId="0" xfId="3" applyFont="1" applyFill="1" applyBorder="1" applyAlignment="1">
      <alignment horizontal="center" vertical="center" wrapText="1"/>
    </xf>
    <xf numFmtId="165" fontId="8" fillId="0" borderId="0" xfId="0" applyNumberFormat="1" applyFont="1" applyFill="1" applyBorder="1" applyAlignment="1">
      <alignment horizontal="center" vertical="center" wrapText="1"/>
    </xf>
    <xf numFmtId="0" fontId="34" fillId="0" borderId="0" xfId="3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8" fillId="0" borderId="0" xfId="3" applyNumberFormat="1" applyFont="1" applyFill="1" applyBorder="1" applyAlignment="1" applyProtection="1">
      <alignment vertical="center"/>
    </xf>
    <xf numFmtId="0" fontId="15" fillId="0" borderId="0" xfId="0" applyFont="1" applyFill="1"/>
    <xf numFmtId="0" fontId="11" fillId="0" borderId="0" xfId="0" applyFont="1" applyFill="1" applyAlignment="1">
      <alignment horizontal="left" wrapText="1"/>
    </xf>
    <xf numFmtId="0" fontId="18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wrapText="1"/>
    </xf>
    <xf numFmtId="0" fontId="15" fillId="0" borderId="0" xfId="0" applyFont="1" applyFill="1" applyAlignment="1">
      <alignment horizontal="left" vertical="center" wrapText="1"/>
    </xf>
    <xf numFmtId="0" fontId="15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 applyAlignment="1">
      <alignment horizontal="center"/>
    </xf>
    <xf numFmtId="0" fontId="8" fillId="0" borderId="0" xfId="0" applyFont="1" applyFill="1"/>
    <xf numFmtId="0" fontId="16" fillId="0" borderId="0" xfId="2" applyFont="1" applyFill="1"/>
    <xf numFmtId="0" fontId="25" fillId="0" borderId="0" xfId="2" applyFont="1" applyFill="1"/>
    <xf numFmtId="0" fontId="26" fillId="0" borderId="0" xfId="2" applyFont="1" applyFill="1"/>
    <xf numFmtId="0" fontId="21" fillId="0" borderId="0" xfId="2" applyFont="1" applyFill="1"/>
    <xf numFmtId="0" fontId="27" fillId="0" borderId="0" xfId="2" applyFont="1" applyFill="1"/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166" fontId="2" fillId="2" borderId="1" xfId="1" applyNumberFormat="1" applyFont="1" applyFill="1" applyBorder="1" applyAlignment="1" applyProtection="1">
      <alignment horizontal="center" vertical="center"/>
    </xf>
    <xf numFmtId="0" fontId="50" fillId="2" borderId="44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wrapText="1"/>
    </xf>
    <xf numFmtId="0" fontId="2" fillId="2" borderId="43" xfId="0" applyFont="1" applyFill="1" applyBorder="1" applyAlignment="1">
      <alignment horizontal="left" wrapText="1"/>
    </xf>
    <xf numFmtId="0" fontId="49" fillId="2" borderId="46" xfId="0" applyFont="1" applyFill="1" applyBorder="1" applyAlignment="1">
      <alignment vertical="center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/>
    <xf numFmtId="0" fontId="2" fillId="2" borderId="1" xfId="0" applyFont="1" applyFill="1" applyBorder="1" applyAlignment="1">
      <alignment horizontal="left" vertical="center" wrapText="1"/>
    </xf>
    <xf numFmtId="165" fontId="3" fillId="2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165" fontId="3" fillId="2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/>
    <xf numFmtId="0" fontId="0" fillId="2" borderId="0" xfId="0" applyFill="1"/>
    <xf numFmtId="165" fontId="3" fillId="2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50" fillId="2" borderId="46" xfId="0" applyFont="1" applyFill="1" applyBorder="1" applyAlignment="1">
      <alignment vertical="center" wrapText="1"/>
    </xf>
    <xf numFmtId="0" fontId="2" fillId="2" borderId="45" xfId="0" applyFont="1" applyFill="1" applyBorder="1" applyAlignment="1">
      <alignment horizontal="left" vertical="center" wrapText="1"/>
    </xf>
    <xf numFmtId="0" fontId="49" fillId="2" borderId="0" xfId="0" applyFont="1" applyFill="1" applyAlignment="1">
      <alignment vertical="center" wrapText="1"/>
    </xf>
    <xf numFmtId="0" fontId="50" fillId="2" borderId="0" xfId="0" applyFont="1" applyFill="1" applyAlignment="1">
      <alignment vertical="center" wrapText="1"/>
    </xf>
    <xf numFmtId="0" fontId="50" fillId="2" borderId="0" xfId="0" applyFont="1" applyFill="1" applyAlignment="1">
      <alignment wrapText="1"/>
    </xf>
    <xf numFmtId="168" fontId="3" fillId="2" borderId="1" xfId="0" applyNumberFormat="1" applyFont="1" applyFill="1" applyBorder="1" applyAlignment="1" applyProtection="1">
      <alignment horizontal="center" vertical="center"/>
    </xf>
    <xf numFmtId="49" fontId="29" fillId="0" borderId="29" xfId="0" applyNumberFormat="1" applyFont="1" applyFill="1" applyBorder="1" applyAlignment="1" applyProtection="1">
      <alignment horizontal="center" vertical="center"/>
    </xf>
    <xf numFmtId="49" fontId="8" fillId="0" borderId="29" xfId="0" applyNumberFormat="1" applyFont="1" applyFill="1" applyBorder="1" applyAlignment="1" applyProtection="1">
      <alignment horizontal="center" vertical="center"/>
    </xf>
    <xf numFmtId="0" fontId="29" fillId="2" borderId="29" xfId="0" applyFont="1" applyFill="1" applyBorder="1" applyAlignment="1">
      <alignment horizontal="left" wrapText="1"/>
    </xf>
    <xf numFmtId="0" fontId="50" fillId="2" borderId="0" xfId="0" applyFont="1" applyFill="1"/>
    <xf numFmtId="0" fontId="21" fillId="0" borderId="0" xfId="2" applyFont="1" applyAlignment="1">
      <alignment horizontal="center"/>
    </xf>
    <xf numFmtId="0" fontId="8" fillId="0" borderId="51" xfId="2" applyFont="1" applyBorder="1" applyAlignment="1">
      <alignment horizontal="center" vertical="center"/>
    </xf>
    <xf numFmtId="0" fontId="8" fillId="0" borderId="52" xfId="2" applyFont="1" applyBorder="1" applyAlignment="1">
      <alignment horizontal="center" vertical="center"/>
    </xf>
    <xf numFmtId="0" fontId="8" fillId="0" borderId="53" xfId="2" applyFont="1" applyBorder="1" applyAlignment="1">
      <alignment horizontal="center" vertical="center"/>
    </xf>
    <xf numFmtId="0" fontId="8" fillId="0" borderId="54" xfId="2" applyFont="1" applyBorder="1" applyAlignment="1">
      <alignment horizontal="center" vertical="center"/>
    </xf>
    <xf numFmtId="0" fontId="15" fillId="0" borderId="30" xfId="2" applyFont="1" applyBorder="1" applyAlignment="1">
      <alignment horizontal="center"/>
    </xf>
    <xf numFmtId="0" fontId="8" fillId="0" borderId="5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41" xfId="2" applyFont="1" applyBorder="1" applyAlignment="1">
      <alignment horizontal="center" vertical="center" wrapText="1"/>
    </xf>
    <xf numFmtId="0" fontId="15" fillId="0" borderId="31" xfId="2" applyFont="1" applyBorder="1" applyAlignment="1">
      <alignment horizontal="center"/>
    </xf>
    <xf numFmtId="0" fontId="8" fillId="0" borderId="9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15" fillId="0" borderId="32" xfId="2" applyFont="1" applyBorder="1" applyAlignment="1">
      <alignment horizontal="center"/>
    </xf>
    <xf numFmtId="0" fontId="8" fillId="0" borderId="13" xfId="2" applyFont="1" applyBorder="1" applyAlignment="1">
      <alignment horizontal="center" vertical="center" wrapText="1"/>
    </xf>
    <xf numFmtId="0" fontId="8" fillId="0" borderId="14" xfId="2" applyFont="1" applyBorder="1" applyAlignment="1">
      <alignment horizontal="center" vertical="center" wrapText="1"/>
    </xf>
    <xf numFmtId="0" fontId="8" fillId="0" borderId="15" xfId="2" applyFont="1" applyBorder="1" applyAlignment="1">
      <alignment horizontal="center" vertical="center" wrapText="1"/>
    </xf>
    <xf numFmtId="0" fontId="24" fillId="0" borderId="42" xfId="2" applyBorder="1" applyAlignment="1">
      <alignment horizontal="center" vertical="center"/>
    </xf>
    <xf numFmtId="0" fontId="24" fillId="0" borderId="14" xfId="2" applyBorder="1" applyAlignment="1">
      <alignment horizontal="center" vertical="center"/>
    </xf>
    <xf numFmtId="0" fontId="24" fillId="0" borderId="15" xfId="2" applyBorder="1" applyAlignment="1">
      <alignment horizontal="center" vertical="center"/>
    </xf>
    <xf numFmtId="0" fontId="24" fillId="0" borderId="0" xfId="2" applyAlignment="1">
      <alignment horizontal="center" vertical="center"/>
    </xf>
    <xf numFmtId="0" fontId="8" fillId="0" borderId="0" xfId="2" applyFont="1"/>
    <xf numFmtId="1" fontId="31" fillId="0" borderId="0" xfId="3" applyNumberFormat="1" applyFont="1" applyFill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29" fillId="0" borderId="0" xfId="0" applyFont="1" applyFill="1" applyBorder="1" applyAlignment="1" applyProtection="1">
      <alignment horizontal="right" vertical="center"/>
    </xf>
    <xf numFmtId="49" fontId="8" fillId="0" borderId="29" xfId="3" applyNumberFormat="1" applyFont="1" applyFill="1" applyBorder="1" applyAlignment="1" applyProtection="1">
      <alignment horizontal="center" vertical="center"/>
    </xf>
    <xf numFmtId="171" fontId="8" fillId="0" borderId="29" xfId="3" applyNumberFormat="1" applyFont="1" applyFill="1" applyBorder="1" applyAlignment="1" applyProtection="1">
      <alignment horizontal="center" vertical="center"/>
    </xf>
    <xf numFmtId="168" fontId="8" fillId="0" borderId="29" xfId="3" applyNumberFormat="1" applyFont="1" applyFill="1" applyBorder="1" applyAlignment="1" applyProtection="1">
      <alignment horizontal="center" vertical="center"/>
    </xf>
    <xf numFmtId="170" fontId="8" fillId="0" borderId="29" xfId="3" applyNumberFormat="1" applyFont="1" applyFill="1" applyBorder="1" applyAlignment="1" applyProtection="1">
      <alignment horizontal="center" vertical="center"/>
    </xf>
    <xf numFmtId="0" fontId="29" fillId="0" borderId="29" xfId="3" applyFont="1" applyFill="1" applyBorder="1" applyAlignment="1">
      <alignment horizontal="center" vertical="center" wrapText="1"/>
    </xf>
    <xf numFmtId="170" fontId="29" fillId="0" borderId="29" xfId="3" applyNumberFormat="1" applyFont="1" applyFill="1" applyBorder="1" applyAlignment="1" applyProtection="1">
      <alignment horizontal="center" vertical="center"/>
    </xf>
    <xf numFmtId="49" fontId="8" fillId="0" borderId="29" xfId="3" applyNumberFormat="1" applyFont="1" applyFill="1" applyBorder="1" applyAlignment="1">
      <alignment horizontal="center" vertical="center" wrapText="1"/>
    </xf>
    <xf numFmtId="0" fontId="8" fillId="0" borderId="29" xfId="3" applyFont="1" applyFill="1" applyBorder="1" applyAlignment="1">
      <alignment horizontal="center" vertical="center" wrapText="1"/>
    </xf>
    <xf numFmtId="1" fontId="8" fillId="0" borderId="29" xfId="3" applyNumberFormat="1" applyFont="1" applyFill="1" applyBorder="1" applyAlignment="1">
      <alignment horizontal="center" vertical="center" wrapText="1"/>
    </xf>
    <xf numFmtId="1" fontId="8" fillId="0" borderId="29" xfId="3" applyNumberFormat="1" applyFont="1" applyFill="1" applyBorder="1" applyAlignment="1">
      <alignment horizontal="center" vertical="center"/>
    </xf>
    <xf numFmtId="49" fontId="8" fillId="0" borderId="29" xfId="3" applyNumberFormat="1" applyFont="1" applyFill="1" applyBorder="1" applyAlignment="1">
      <alignment horizontal="center" vertical="center"/>
    </xf>
    <xf numFmtId="0" fontId="8" fillId="0" borderId="29" xfId="3" applyNumberFormat="1" applyFont="1" applyFill="1" applyBorder="1" applyAlignment="1">
      <alignment horizontal="center" vertical="center"/>
    </xf>
    <xf numFmtId="1" fontId="8" fillId="0" borderId="29" xfId="3" applyNumberFormat="1" applyFont="1" applyFill="1" applyBorder="1" applyAlignment="1" applyProtection="1">
      <alignment horizontal="center" vertical="center"/>
    </xf>
    <xf numFmtId="0" fontId="8" fillId="0" borderId="29" xfId="3" applyNumberFormat="1" applyFont="1" applyFill="1" applyBorder="1" applyAlignment="1">
      <alignment horizontal="center" vertical="center" wrapText="1"/>
    </xf>
    <xf numFmtId="49" fontId="8" fillId="0" borderId="29" xfId="3" applyNumberFormat="1" applyFont="1" applyFill="1" applyBorder="1" applyAlignment="1">
      <alignment vertical="center" wrapText="1"/>
    </xf>
    <xf numFmtId="49" fontId="8" fillId="0" borderId="29" xfId="0" applyNumberFormat="1" applyFont="1" applyFill="1" applyBorder="1" applyAlignment="1">
      <alignment vertical="center" wrapText="1"/>
    </xf>
    <xf numFmtId="1" fontId="8" fillId="2" borderId="29" xfId="3" applyNumberFormat="1" applyFont="1" applyFill="1" applyBorder="1" applyAlignment="1">
      <alignment horizontal="center" vertical="center"/>
    </xf>
    <xf numFmtId="0" fontId="8" fillId="2" borderId="29" xfId="3" applyNumberFormat="1" applyFont="1" applyFill="1" applyBorder="1" applyAlignment="1">
      <alignment horizontal="center" vertical="center"/>
    </xf>
    <xf numFmtId="1" fontId="8" fillId="2" borderId="29" xfId="3" applyNumberFormat="1" applyFont="1" applyFill="1" applyBorder="1" applyAlignment="1">
      <alignment horizontal="center" vertical="center" wrapText="1"/>
    </xf>
    <xf numFmtId="0" fontId="8" fillId="2" borderId="29" xfId="3" applyNumberFormat="1" applyFont="1" applyFill="1" applyBorder="1" applyAlignment="1">
      <alignment horizontal="center" vertical="center" wrapText="1"/>
    </xf>
    <xf numFmtId="0" fontId="29" fillId="0" borderId="0" xfId="0" applyFont="1" applyFill="1" applyBorder="1" applyAlignment="1" applyProtection="1">
      <alignment vertical="center"/>
    </xf>
    <xf numFmtId="0" fontId="36" fillId="0" borderId="0" xfId="0" applyFont="1" applyFill="1" applyBorder="1" applyAlignment="1">
      <alignment vertical="center"/>
    </xf>
    <xf numFmtId="0" fontId="8" fillId="0" borderId="29" xfId="0" applyFont="1" applyBorder="1"/>
    <xf numFmtId="169" fontId="53" fillId="0" borderId="29" xfId="3" applyNumberFormat="1" applyFont="1" applyFill="1" applyBorder="1" applyAlignment="1" applyProtection="1">
      <alignment vertical="center"/>
    </xf>
    <xf numFmtId="49" fontId="29" fillId="0" borderId="29" xfId="3" applyNumberFormat="1" applyFont="1" applyFill="1" applyBorder="1" applyAlignment="1">
      <alignment vertical="center" wrapText="1"/>
    </xf>
    <xf numFmtId="1" fontId="29" fillId="0" borderId="29" xfId="3" applyNumberFormat="1" applyFont="1" applyFill="1" applyBorder="1" applyAlignment="1">
      <alignment horizontal="center" vertical="center"/>
    </xf>
    <xf numFmtId="0" fontId="29" fillId="0" borderId="29" xfId="3" applyNumberFormat="1" applyFont="1" applyFill="1" applyBorder="1" applyAlignment="1">
      <alignment horizontal="center" vertical="center"/>
    </xf>
    <xf numFmtId="49" fontId="29" fillId="0" borderId="29" xfId="3" applyNumberFormat="1" applyFont="1" applyFill="1" applyBorder="1" applyAlignment="1">
      <alignment horizontal="center" vertical="center"/>
    </xf>
    <xf numFmtId="171" fontId="29" fillId="0" borderId="29" xfId="3" applyNumberFormat="1" applyFont="1" applyFill="1" applyBorder="1" applyAlignment="1" applyProtection="1">
      <alignment horizontal="center" vertical="center"/>
    </xf>
    <xf numFmtId="49" fontId="29" fillId="0" borderId="29" xfId="3" applyNumberFormat="1" applyFont="1" applyFill="1" applyBorder="1" applyAlignment="1">
      <alignment horizontal="left" vertical="center" wrapText="1"/>
    </xf>
    <xf numFmtId="170" fontId="33" fillId="0" borderId="29" xfId="3" applyNumberFormat="1" applyFont="1" applyFill="1" applyBorder="1" applyAlignment="1" applyProtection="1">
      <alignment horizontal="center" vertical="center"/>
    </xf>
    <xf numFmtId="169" fontId="8" fillId="0" borderId="29" xfId="3" applyNumberFormat="1" applyFont="1" applyFill="1" applyBorder="1" applyAlignment="1" applyProtection="1">
      <alignment vertical="center"/>
    </xf>
    <xf numFmtId="169" fontId="8" fillId="0" borderId="29" xfId="3" applyNumberFormat="1" applyFont="1" applyFill="1" applyBorder="1" applyAlignment="1" applyProtection="1">
      <alignment horizontal="center" vertical="center"/>
    </xf>
    <xf numFmtId="0" fontId="29" fillId="0" borderId="29" xfId="0" applyNumberFormat="1" applyFont="1" applyFill="1" applyBorder="1" applyAlignment="1">
      <alignment horizontal="center" vertical="center" wrapText="1"/>
    </xf>
    <xf numFmtId="0" fontId="8" fillId="0" borderId="29" xfId="0" applyNumberFormat="1" applyFont="1" applyFill="1" applyBorder="1" applyAlignment="1">
      <alignment horizontal="center" vertical="center" wrapText="1"/>
    </xf>
    <xf numFmtId="0" fontId="9" fillId="0" borderId="29" xfId="3" applyNumberFormat="1" applyFont="1" applyFill="1" applyBorder="1" applyAlignment="1">
      <alignment horizontal="center" vertical="center" wrapText="1"/>
    </xf>
    <xf numFmtId="169" fontId="29" fillId="0" borderId="29" xfId="3" applyNumberFormat="1" applyFont="1" applyFill="1" applyBorder="1" applyAlignment="1" applyProtection="1">
      <alignment horizontal="center" vertical="center"/>
    </xf>
    <xf numFmtId="169" fontId="47" fillId="0" borderId="52" xfId="3" applyNumberFormat="1" applyFont="1" applyFill="1" applyBorder="1" applyAlignment="1" applyProtection="1">
      <alignment vertical="center"/>
    </xf>
    <xf numFmtId="169" fontId="48" fillId="0" borderId="52" xfId="3" applyNumberFormat="1" applyFont="1" applyFill="1" applyBorder="1" applyAlignment="1" applyProtection="1">
      <alignment vertical="center"/>
    </xf>
    <xf numFmtId="169" fontId="47" fillId="0" borderId="33" xfId="3" applyNumberFormat="1" applyFont="1" applyFill="1" applyBorder="1" applyAlignment="1" applyProtection="1">
      <alignment vertical="center"/>
    </xf>
    <xf numFmtId="169" fontId="48" fillId="0" borderId="33" xfId="3" applyNumberFormat="1" applyFont="1" applyFill="1" applyBorder="1" applyAlignment="1" applyProtection="1">
      <alignment vertical="center"/>
    </xf>
    <xf numFmtId="169" fontId="35" fillId="3" borderId="0" xfId="3" applyNumberFormat="1" applyFont="1" applyFill="1" applyBorder="1" applyAlignment="1" applyProtection="1">
      <alignment vertical="center"/>
    </xf>
    <xf numFmtId="169" fontId="47" fillId="3" borderId="1" xfId="3" applyNumberFormat="1" applyFont="1" applyFill="1" applyBorder="1" applyAlignment="1" applyProtection="1">
      <alignment vertical="center"/>
    </xf>
    <xf numFmtId="169" fontId="48" fillId="3" borderId="1" xfId="3" applyNumberFormat="1" applyFont="1" applyFill="1" applyBorder="1" applyAlignment="1" applyProtection="1">
      <alignment vertical="center"/>
    </xf>
    <xf numFmtId="0" fontId="29" fillId="0" borderId="29" xfId="0" applyFont="1" applyFill="1" applyBorder="1" applyAlignment="1">
      <alignment horizontal="left" wrapText="1"/>
    </xf>
    <xf numFmtId="0" fontId="8" fillId="0" borderId="29" xfId="0" applyFont="1" applyFill="1" applyBorder="1" applyAlignment="1">
      <alignment horizontal="left" wrapText="1"/>
    </xf>
    <xf numFmtId="169" fontId="46" fillId="0" borderId="29" xfId="3" applyNumberFormat="1" applyFont="1" applyFill="1" applyBorder="1" applyAlignment="1" applyProtection="1">
      <alignment vertical="center"/>
    </xf>
    <xf numFmtId="169" fontId="54" fillId="0" borderId="29" xfId="3" applyNumberFormat="1" applyFont="1" applyFill="1" applyBorder="1" applyAlignment="1" applyProtection="1">
      <alignment vertical="center"/>
    </xf>
    <xf numFmtId="49" fontId="29" fillId="0" borderId="29" xfId="3" applyNumberFormat="1" applyFont="1" applyFill="1" applyBorder="1" applyAlignment="1">
      <alignment horizontal="center" vertical="center" wrapText="1"/>
    </xf>
    <xf numFmtId="169" fontId="29" fillId="0" borderId="29" xfId="3" applyNumberFormat="1" applyFont="1" applyFill="1" applyBorder="1" applyAlignment="1" applyProtection="1">
      <alignment horizontal="center" vertical="center" wrapText="1"/>
    </xf>
    <xf numFmtId="0" fontId="29" fillId="0" borderId="29" xfId="3" applyNumberFormat="1" applyFont="1" applyFill="1" applyBorder="1" applyAlignment="1">
      <alignment horizontal="center" vertical="center" wrapText="1"/>
    </xf>
    <xf numFmtId="167" fontId="8" fillId="0" borderId="29" xfId="3" applyNumberFormat="1" applyFont="1" applyFill="1" applyBorder="1" applyAlignment="1" applyProtection="1">
      <alignment horizontal="center" vertical="center"/>
    </xf>
    <xf numFmtId="0" fontId="29" fillId="0" borderId="29" xfId="0" applyFont="1" applyFill="1" applyBorder="1" applyAlignment="1">
      <alignment vertical="center" wrapText="1"/>
    </xf>
    <xf numFmtId="49" fontId="8" fillId="0" borderId="29" xfId="3" applyNumberFormat="1" applyFont="1" applyFill="1" applyBorder="1" applyAlignment="1">
      <alignment horizontal="left" vertical="center" wrapText="1"/>
    </xf>
    <xf numFmtId="170" fontId="32" fillId="0" borderId="29" xfId="3" applyNumberFormat="1" applyFont="1" applyFill="1" applyBorder="1" applyAlignment="1" applyProtection="1">
      <alignment horizontal="center" vertical="center"/>
    </xf>
    <xf numFmtId="165" fontId="8" fillId="0" borderId="29" xfId="0" applyNumberFormat="1" applyFont="1" applyFill="1" applyBorder="1" applyAlignment="1">
      <alignment horizontal="center" vertical="center" wrapText="1"/>
    </xf>
    <xf numFmtId="49" fontId="29" fillId="0" borderId="29" xfId="0" applyNumberFormat="1" applyFont="1" applyFill="1" applyBorder="1" applyAlignment="1">
      <alignment horizontal="left" vertical="center" wrapText="1"/>
    </xf>
    <xf numFmtId="49" fontId="29" fillId="0" borderId="29" xfId="0" applyNumberFormat="1" applyFont="1" applyFill="1" applyBorder="1" applyAlignment="1">
      <alignment horizontal="center" vertical="center"/>
    </xf>
    <xf numFmtId="0" fontId="29" fillId="0" borderId="29" xfId="0" applyNumberFormat="1" applyFont="1" applyFill="1" applyBorder="1" applyAlignment="1" applyProtection="1">
      <alignment horizontal="center" vertical="center"/>
    </xf>
    <xf numFmtId="166" fontId="29" fillId="0" borderId="29" xfId="0" applyNumberFormat="1" applyFont="1" applyFill="1" applyBorder="1" applyAlignment="1" applyProtection="1">
      <alignment horizontal="center" vertical="center"/>
    </xf>
    <xf numFmtId="1" fontId="29" fillId="0" borderId="29" xfId="0" applyNumberFormat="1" applyFont="1" applyFill="1" applyBorder="1" applyAlignment="1">
      <alignment horizontal="center" vertical="center"/>
    </xf>
    <xf numFmtId="1" fontId="29" fillId="0" borderId="29" xfId="0" applyNumberFormat="1" applyFont="1" applyFill="1" applyBorder="1" applyAlignment="1">
      <alignment horizontal="center" vertical="center" wrapText="1"/>
    </xf>
    <xf numFmtId="49" fontId="8" fillId="0" borderId="29" xfId="0" applyNumberFormat="1" applyFont="1" applyFill="1" applyBorder="1" applyAlignment="1">
      <alignment horizontal="left" vertical="center" wrapText="1"/>
    </xf>
    <xf numFmtId="49" fontId="8" fillId="0" borderId="29" xfId="0" applyNumberFormat="1" applyFont="1" applyFill="1" applyBorder="1" applyAlignment="1">
      <alignment horizontal="center" vertical="center"/>
    </xf>
    <xf numFmtId="0" fontId="8" fillId="0" borderId="29" xfId="0" applyNumberFormat="1" applyFont="1" applyFill="1" applyBorder="1" applyAlignment="1" applyProtection="1">
      <alignment horizontal="center" vertical="center"/>
    </xf>
    <xf numFmtId="166" fontId="8" fillId="0" borderId="29" xfId="0" applyNumberFormat="1" applyFont="1" applyFill="1" applyBorder="1" applyAlignment="1" applyProtection="1">
      <alignment horizontal="center" vertical="center"/>
    </xf>
    <xf numFmtId="1" fontId="8" fillId="0" borderId="29" xfId="0" applyNumberFormat="1" applyFont="1" applyFill="1" applyBorder="1" applyAlignment="1">
      <alignment horizontal="center" vertical="center"/>
    </xf>
    <xf numFmtId="49" fontId="31" fillId="0" borderId="29" xfId="3" applyNumberFormat="1" applyFont="1" applyFill="1" applyBorder="1" applyAlignment="1">
      <alignment horizontal="left" vertical="center" wrapText="1"/>
    </xf>
    <xf numFmtId="0" fontId="29" fillId="0" borderId="29" xfId="0" applyNumberFormat="1" applyFont="1" applyFill="1" applyBorder="1" applyAlignment="1" applyProtection="1">
      <alignment horizontal="left" vertical="center"/>
    </xf>
    <xf numFmtId="170" fontId="32" fillId="0" borderId="29" xfId="0" applyNumberFormat="1" applyFont="1" applyFill="1" applyBorder="1" applyAlignment="1" applyProtection="1">
      <alignment horizontal="center" vertical="center"/>
    </xf>
    <xf numFmtId="167" fontId="29" fillId="0" borderId="29" xfId="0" applyNumberFormat="1" applyFont="1" applyFill="1" applyBorder="1" applyAlignment="1" applyProtection="1">
      <alignment horizontal="center" vertical="center"/>
    </xf>
    <xf numFmtId="1" fontId="29" fillId="0" borderId="29" xfId="0" applyNumberFormat="1" applyFont="1" applyFill="1" applyBorder="1" applyAlignment="1" applyProtection="1">
      <alignment horizontal="center" vertical="center"/>
    </xf>
    <xf numFmtId="170" fontId="29" fillId="0" borderId="29" xfId="0" applyNumberFormat="1" applyFont="1" applyFill="1" applyBorder="1" applyAlignment="1" applyProtection="1">
      <alignment horizontal="left" vertical="center" wrapText="1"/>
    </xf>
    <xf numFmtId="170" fontId="8" fillId="0" borderId="29" xfId="0" applyNumberFormat="1" applyFont="1" applyFill="1" applyBorder="1" applyAlignment="1" applyProtection="1">
      <alignment horizontal="center" vertical="center"/>
    </xf>
    <xf numFmtId="170" fontId="29" fillId="0" borderId="29" xfId="0" applyNumberFormat="1" applyFont="1" applyFill="1" applyBorder="1" applyAlignment="1" applyProtection="1">
      <alignment horizontal="center" vertical="center"/>
    </xf>
    <xf numFmtId="0" fontId="29" fillId="0" borderId="29" xfId="0" applyFont="1" applyFill="1" applyBorder="1" applyAlignment="1">
      <alignment horizontal="center" vertical="center" wrapText="1"/>
    </xf>
    <xf numFmtId="0" fontId="29" fillId="0" borderId="29" xfId="0" applyFont="1" applyFill="1" applyBorder="1" applyAlignment="1">
      <alignment horizontal="left" vertical="top" wrapText="1"/>
    </xf>
    <xf numFmtId="170" fontId="29" fillId="0" borderId="29" xfId="3" applyNumberFormat="1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/>
    </xf>
    <xf numFmtId="0" fontId="29" fillId="0" borderId="29" xfId="0" applyFont="1" applyFill="1" applyBorder="1" applyAlignment="1">
      <alignment horizontal="center" vertical="center"/>
    </xf>
    <xf numFmtId="0" fontId="44" fillId="0" borderId="0" xfId="4" applyNumberFormat="1" applyFont="1" applyFill="1" applyBorder="1" applyAlignment="1">
      <alignment horizontal="center"/>
    </xf>
    <xf numFmtId="49" fontId="40" fillId="0" borderId="0" xfId="4" applyNumberFormat="1" applyFont="1" applyFill="1" applyBorder="1" applyAlignment="1">
      <alignment horizontal="center"/>
    </xf>
    <xf numFmtId="49" fontId="42" fillId="0" borderId="0" xfId="4" applyNumberFormat="1" applyFont="1" applyFill="1" applyBorder="1" applyAlignment="1">
      <alignment horizontal="center"/>
    </xf>
    <xf numFmtId="0" fontId="42" fillId="0" borderId="0" xfId="4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left" wrapText="1"/>
    </xf>
    <xf numFmtId="0" fontId="12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8" fillId="0" borderId="2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  <xf numFmtId="0" fontId="24" fillId="0" borderId="3" xfId="2" applyBorder="1" applyAlignment="1">
      <alignment horizontal="center" vertical="center" wrapText="1"/>
    </xf>
    <xf numFmtId="0" fontId="24" fillId="0" borderId="4" xfId="2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11" fillId="2" borderId="0" xfId="0" applyFont="1" applyFill="1" applyBorder="1" applyAlignment="1">
      <alignment horizontal="left" wrapText="1"/>
    </xf>
    <xf numFmtId="0" fontId="11" fillId="0" borderId="0" xfId="0" applyFont="1" applyAlignment="1">
      <alignment vertical="top" wrapText="1"/>
    </xf>
    <xf numFmtId="0" fontId="39" fillId="0" borderId="0" xfId="0" applyFont="1" applyAlignment="1">
      <alignment wrapText="1"/>
    </xf>
    <xf numFmtId="0" fontId="1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0" fillId="0" borderId="0" xfId="2" applyFont="1" applyAlignment="1">
      <alignment horizontal="center"/>
    </xf>
    <xf numFmtId="0" fontId="8" fillId="0" borderId="5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24" fillId="0" borderId="7" xfId="2" applyBorder="1" applyAlignment="1">
      <alignment horizontal="center" vertical="center" wrapText="1"/>
    </xf>
    <xf numFmtId="0" fontId="8" fillId="0" borderId="13" xfId="2" applyFont="1" applyBorder="1" applyAlignment="1">
      <alignment horizontal="center" vertical="center"/>
    </xf>
    <xf numFmtId="0" fontId="24" fillId="0" borderId="14" xfId="2" applyBorder="1" applyAlignment="1">
      <alignment horizontal="center" vertical="center"/>
    </xf>
    <xf numFmtId="0" fontId="24" fillId="0" borderId="15" xfId="2" applyBorder="1" applyAlignment="1">
      <alignment horizontal="center" vertical="center"/>
    </xf>
    <xf numFmtId="0" fontId="16" fillId="0" borderId="0" xfId="0" applyFont="1" applyFill="1" applyBorder="1" applyAlignment="1">
      <alignment horizontal="center" wrapText="1"/>
    </xf>
    <xf numFmtId="0" fontId="23" fillId="0" borderId="0" xfId="0" applyFont="1" applyFill="1" applyAlignment="1">
      <alignment wrapText="1"/>
    </xf>
    <xf numFmtId="0" fontId="28" fillId="0" borderId="54" xfId="5" applyFont="1" applyBorder="1" applyAlignment="1">
      <alignment horizontal="center" vertical="center" wrapText="1"/>
    </xf>
    <xf numFmtId="0" fontId="23" fillId="0" borderId="55" xfId="2" applyFont="1" applyBorder="1" applyAlignment="1">
      <alignment horizontal="center" vertical="center" wrapText="1"/>
    </xf>
    <xf numFmtId="0" fontId="23" fillId="0" borderId="18" xfId="2" applyFont="1" applyBorder="1" applyAlignment="1">
      <alignment horizontal="center" vertical="center" wrapText="1"/>
    </xf>
    <xf numFmtId="0" fontId="23" fillId="0" borderId="19" xfId="2" applyFont="1" applyBorder="1" applyAlignment="1">
      <alignment horizontal="center" vertical="center" wrapText="1"/>
    </xf>
    <xf numFmtId="0" fontId="23" fillId="0" borderId="20" xfId="2" applyFont="1" applyBorder="1" applyAlignment="1">
      <alignment horizontal="center" vertical="center" wrapText="1"/>
    </xf>
    <xf numFmtId="0" fontId="23" fillId="0" borderId="22" xfId="2" applyFont="1" applyBorder="1" applyAlignment="1">
      <alignment horizontal="center" vertical="center" wrapText="1"/>
    </xf>
    <xf numFmtId="0" fontId="16" fillId="0" borderId="54" xfId="2" applyFont="1" applyBorder="1" applyAlignment="1">
      <alignment horizontal="center" vertical="center" wrapText="1"/>
    </xf>
    <xf numFmtId="0" fontId="23" fillId="0" borderId="45" xfId="2" applyFont="1" applyBorder="1" applyAlignment="1">
      <alignment horizontal="center" vertical="center" wrapText="1"/>
    </xf>
    <xf numFmtId="0" fontId="23" fillId="0" borderId="0" xfId="2" applyFont="1" applyAlignment="1">
      <alignment horizontal="center" vertical="center" wrapText="1"/>
    </xf>
    <xf numFmtId="0" fontId="23" fillId="0" borderId="21" xfId="2" applyFont="1" applyBorder="1" applyAlignment="1">
      <alignment horizontal="center" vertical="center" wrapText="1"/>
    </xf>
    <xf numFmtId="0" fontId="29" fillId="0" borderId="54" xfId="5" applyFont="1" applyBorder="1" applyAlignment="1">
      <alignment horizontal="center" vertical="center" wrapText="1"/>
    </xf>
    <xf numFmtId="0" fontId="29" fillId="0" borderId="45" xfId="5" applyFont="1" applyBorder="1" applyAlignment="1">
      <alignment horizontal="center" vertical="center" wrapText="1"/>
    </xf>
    <xf numFmtId="0" fontId="29" fillId="0" borderId="55" xfId="5" applyFont="1" applyBorder="1" applyAlignment="1">
      <alignment horizontal="center" vertical="center" wrapText="1"/>
    </xf>
    <xf numFmtId="0" fontId="29" fillId="0" borderId="18" xfId="5" applyFont="1" applyBorder="1" applyAlignment="1">
      <alignment horizontal="center" vertical="center" wrapText="1"/>
    </xf>
    <xf numFmtId="0" fontId="29" fillId="0" borderId="0" xfId="5" applyFont="1" applyAlignment="1">
      <alignment horizontal="center" vertical="center" wrapText="1"/>
    </xf>
    <xf numFmtId="0" fontId="29" fillId="0" borderId="19" xfId="5" applyFont="1" applyBorder="1" applyAlignment="1">
      <alignment horizontal="center" vertical="center" wrapText="1"/>
    </xf>
    <xf numFmtId="0" fontId="29" fillId="0" borderId="20" xfId="5" applyFont="1" applyBorder="1" applyAlignment="1">
      <alignment horizontal="center" vertical="center" wrapText="1"/>
    </xf>
    <xf numFmtId="0" fontId="29" fillId="0" borderId="21" xfId="5" applyFont="1" applyBorder="1" applyAlignment="1">
      <alignment horizontal="center" vertical="center" wrapText="1"/>
    </xf>
    <xf numFmtId="0" fontId="29" fillId="0" borderId="22" xfId="5" applyFont="1" applyBorder="1" applyAlignment="1">
      <alignment horizontal="center" vertical="center" wrapText="1"/>
    </xf>
    <xf numFmtId="0" fontId="16" fillId="0" borderId="54" xfId="5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16" fillId="0" borderId="45" xfId="5" applyFont="1" applyBorder="1" applyAlignment="1">
      <alignment horizontal="center" vertical="center" wrapText="1"/>
    </xf>
    <xf numFmtId="0" fontId="16" fillId="0" borderId="55" xfId="5" applyFont="1" applyBorder="1" applyAlignment="1">
      <alignment horizontal="center" vertical="center" wrapText="1"/>
    </xf>
    <xf numFmtId="0" fontId="16" fillId="0" borderId="18" xfId="5" applyFont="1" applyBorder="1" applyAlignment="1">
      <alignment horizontal="center" vertical="center" wrapText="1"/>
    </xf>
    <xf numFmtId="0" fontId="16" fillId="0" borderId="0" xfId="5" applyFont="1" applyAlignment="1">
      <alignment horizontal="center" vertical="center" wrapText="1"/>
    </xf>
    <xf numFmtId="0" fontId="16" fillId="0" borderId="19" xfId="5" applyFont="1" applyBorder="1" applyAlignment="1">
      <alignment horizontal="center" vertical="center" wrapText="1"/>
    </xf>
    <xf numFmtId="0" fontId="16" fillId="0" borderId="20" xfId="5" applyFont="1" applyBorder="1" applyAlignment="1">
      <alignment horizontal="center" vertical="center" wrapText="1"/>
    </xf>
    <xf numFmtId="0" fontId="16" fillId="0" borderId="21" xfId="5" applyFont="1" applyBorder="1" applyAlignment="1">
      <alignment horizontal="center" vertical="center" wrapText="1"/>
    </xf>
    <xf numFmtId="0" fontId="16" fillId="0" borderId="22" xfId="5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textRotation="90"/>
    </xf>
    <xf numFmtId="0" fontId="8" fillId="0" borderId="13" xfId="2" applyFont="1" applyBorder="1" applyAlignment="1">
      <alignment horizontal="center" vertical="center" textRotation="90"/>
    </xf>
    <xf numFmtId="0" fontId="25" fillId="0" borderId="26" xfId="2" applyFont="1" applyBorder="1" applyAlignment="1">
      <alignment horizontal="center" vertical="center" wrapText="1"/>
    </xf>
    <xf numFmtId="0" fontId="52" fillId="0" borderId="27" xfId="2" applyFont="1" applyBorder="1" applyAlignment="1">
      <alignment horizontal="center" vertical="center" wrapText="1"/>
    </xf>
    <xf numFmtId="0" fontId="52" fillId="0" borderId="28" xfId="2" applyFont="1" applyBorder="1" applyAlignment="1">
      <alignment horizontal="center" vertical="center" wrapText="1"/>
    </xf>
    <xf numFmtId="0" fontId="25" fillId="0" borderId="47" xfId="2" applyFont="1" applyBorder="1" applyAlignment="1">
      <alignment horizontal="center" vertical="center" wrapText="1"/>
    </xf>
    <xf numFmtId="0" fontId="52" fillId="0" borderId="48" xfId="2" applyFont="1" applyBorder="1" applyAlignment="1">
      <alignment horizontal="center" vertical="center" wrapText="1"/>
    </xf>
    <xf numFmtId="0" fontId="52" fillId="0" borderId="49" xfId="2" applyFont="1" applyBorder="1" applyAlignment="1">
      <alignment horizontal="center" vertical="center" wrapText="1"/>
    </xf>
    <xf numFmtId="0" fontId="25" fillId="0" borderId="24" xfId="2" applyFont="1" applyBorder="1" applyAlignment="1">
      <alignment horizontal="center" wrapText="1"/>
    </xf>
    <xf numFmtId="0" fontId="23" fillId="0" borderId="25" xfId="2" applyFont="1" applyBorder="1" applyAlignment="1">
      <alignment horizontal="center" wrapText="1"/>
    </xf>
    <xf numFmtId="0" fontId="23" fillId="0" borderId="27" xfId="2" applyFont="1" applyBorder="1" applyAlignment="1">
      <alignment horizontal="center" vertical="center" wrapText="1"/>
    </xf>
    <xf numFmtId="0" fontId="23" fillId="0" borderId="25" xfId="2" applyFont="1" applyBorder="1" applyAlignment="1">
      <alignment horizontal="center" vertical="center" wrapText="1"/>
    </xf>
    <xf numFmtId="0" fontId="25" fillId="0" borderId="54" xfId="2" applyFont="1" applyBorder="1" applyAlignment="1">
      <alignment horizontal="center" vertical="center" wrapText="1"/>
    </xf>
    <xf numFmtId="0" fontId="25" fillId="0" borderId="45" xfId="2" applyFont="1" applyBorder="1" applyAlignment="1">
      <alignment horizontal="center" vertical="center" wrapText="1"/>
    </xf>
    <xf numFmtId="0" fontId="25" fillId="0" borderId="55" xfId="2" applyFont="1" applyBorder="1" applyAlignment="1">
      <alignment horizontal="center" vertical="center" wrapText="1"/>
    </xf>
    <xf numFmtId="0" fontId="25" fillId="0" borderId="50" xfId="2" applyFont="1" applyBorder="1" applyAlignment="1">
      <alignment horizontal="center" wrapText="1"/>
    </xf>
    <xf numFmtId="0" fontId="23" fillId="0" borderId="49" xfId="2" applyFont="1" applyBorder="1" applyAlignment="1">
      <alignment horizontal="center" wrapText="1"/>
    </xf>
    <xf numFmtId="0" fontId="23" fillId="0" borderId="48" xfId="2" applyFont="1" applyBorder="1" applyAlignment="1">
      <alignment horizontal="center" vertical="center" wrapText="1"/>
    </xf>
    <xf numFmtId="0" fontId="23" fillId="0" borderId="49" xfId="2" applyFont="1" applyBorder="1" applyAlignment="1">
      <alignment horizontal="center" vertical="center" wrapText="1"/>
    </xf>
    <xf numFmtId="0" fontId="52" fillId="0" borderId="25" xfId="2" applyFont="1" applyBorder="1" applyAlignment="1">
      <alignment horizontal="center" vertical="center" wrapText="1"/>
    </xf>
    <xf numFmtId="0" fontId="25" fillId="2" borderId="47" xfId="2" applyFont="1" applyFill="1" applyBorder="1" applyAlignment="1">
      <alignment horizontal="center" vertical="center" wrapText="1"/>
    </xf>
    <xf numFmtId="0" fontId="23" fillId="2" borderId="48" xfId="2" applyFont="1" applyFill="1" applyBorder="1" applyAlignment="1">
      <alignment horizontal="center" vertical="center" wrapText="1"/>
    </xf>
    <xf numFmtId="0" fontId="23" fillId="2" borderId="49" xfId="2" applyFont="1" applyFill="1" applyBorder="1" applyAlignment="1">
      <alignment horizontal="center" vertical="center" wrapText="1"/>
    </xf>
    <xf numFmtId="0" fontId="25" fillId="0" borderId="50" xfId="2" applyFont="1" applyBorder="1" applyAlignment="1">
      <alignment horizontal="center" vertical="center" wrapText="1"/>
    </xf>
    <xf numFmtId="1" fontId="25" fillId="0" borderId="47" xfId="2" applyNumberFormat="1" applyFont="1" applyBorder="1" applyAlignment="1">
      <alignment horizontal="center" vertical="center" wrapText="1"/>
    </xf>
    <xf numFmtId="1" fontId="23" fillId="0" borderId="48" xfId="2" applyNumberFormat="1" applyFont="1" applyBorder="1" applyAlignment="1">
      <alignment horizontal="center" vertical="center" wrapText="1"/>
    </xf>
    <xf numFmtId="1" fontId="23" fillId="0" borderId="49" xfId="2" applyNumberFormat="1" applyFont="1" applyBorder="1" applyAlignment="1">
      <alignment horizontal="center" vertical="center" wrapText="1"/>
    </xf>
    <xf numFmtId="0" fontId="25" fillId="0" borderId="11" xfId="2" applyFont="1" applyBorder="1" applyAlignment="1">
      <alignment horizontal="center" vertical="center" wrapText="1"/>
    </xf>
    <xf numFmtId="0" fontId="25" fillId="0" borderId="23" xfId="2" applyFont="1" applyBorder="1" applyAlignment="1">
      <alignment horizontal="center" vertical="center" wrapText="1"/>
    </xf>
    <xf numFmtId="0" fontId="25" fillId="0" borderId="12" xfId="2" applyFont="1" applyBorder="1" applyAlignment="1">
      <alignment horizontal="center" vertical="center" wrapText="1"/>
    </xf>
    <xf numFmtId="49" fontId="16" fillId="0" borderId="54" xfId="5" applyNumberFormat="1" applyFont="1" applyBorder="1" applyAlignment="1">
      <alignment horizontal="center" vertical="center" wrapText="1"/>
    </xf>
    <xf numFmtId="0" fontId="23" fillId="0" borderId="45" xfId="2" applyFont="1" applyBorder="1" applyAlignment="1">
      <alignment vertical="center" wrapText="1"/>
    </xf>
    <xf numFmtId="0" fontId="24" fillId="0" borderId="45" xfId="2" applyBorder="1" applyAlignment="1">
      <alignment vertical="center" wrapText="1"/>
    </xf>
    <xf numFmtId="0" fontId="24" fillId="0" borderId="55" xfId="2" applyBorder="1" applyAlignment="1">
      <alignment vertical="center" wrapText="1"/>
    </xf>
    <xf numFmtId="0" fontId="23" fillId="0" borderId="20" xfId="2" applyFont="1" applyBorder="1" applyAlignment="1">
      <alignment vertical="center" wrapText="1"/>
    </xf>
    <xf numFmtId="0" fontId="23" fillId="0" borderId="21" xfId="2" applyFont="1" applyBorder="1" applyAlignment="1">
      <alignment vertical="center" wrapText="1"/>
    </xf>
    <xf numFmtId="0" fontId="24" fillId="0" borderId="21" xfId="2" applyBorder="1" applyAlignment="1">
      <alignment vertical="center" wrapText="1"/>
    </xf>
    <xf numFmtId="0" fontId="24" fillId="0" borderId="22" xfId="2" applyBorder="1" applyAlignment="1">
      <alignment vertical="center" wrapText="1"/>
    </xf>
    <xf numFmtId="0" fontId="16" fillId="0" borderId="1" xfId="5" applyFont="1" applyBorder="1" applyAlignment="1">
      <alignment horizontal="center" vertical="center" wrapText="1"/>
    </xf>
    <xf numFmtId="0" fontId="24" fillId="0" borderId="1" xfId="2" applyBorder="1" applyAlignment="1">
      <alignment vertical="center" wrapText="1"/>
    </xf>
    <xf numFmtId="0" fontId="3" fillId="0" borderId="45" xfId="2" applyFont="1" applyBorder="1" applyAlignment="1">
      <alignment horizontal="center" vertical="center" wrapText="1"/>
    </xf>
    <xf numFmtId="0" fontId="3" fillId="0" borderId="55" xfId="2" applyFont="1" applyBorder="1" applyAlignment="1">
      <alignment horizontal="center" vertical="center" wrapText="1"/>
    </xf>
    <xf numFmtId="0" fontId="3" fillId="0" borderId="20" xfId="2" applyFont="1" applyBorder="1" applyAlignment="1">
      <alignment horizontal="center" vertical="center" wrapText="1"/>
    </xf>
    <xf numFmtId="0" fontId="3" fillId="0" borderId="21" xfId="2" applyFont="1" applyBorder="1" applyAlignment="1">
      <alignment horizontal="center" vertical="center" wrapText="1"/>
    </xf>
    <xf numFmtId="0" fontId="3" fillId="0" borderId="22" xfId="2" applyFont="1" applyBorder="1" applyAlignment="1">
      <alignment horizontal="center" vertical="center" wrapText="1"/>
    </xf>
    <xf numFmtId="0" fontId="21" fillId="0" borderId="8" xfId="2" applyFont="1" applyFill="1" applyBorder="1" applyAlignment="1">
      <alignment horizontal="center" vertical="center" wrapText="1"/>
    </xf>
    <xf numFmtId="0" fontId="30" fillId="0" borderId="17" xfId="0" applyFont="1" applyFill="1" applyBorder="1" applyAlignment="1">
      <alignment horizontal="center" vertical="center" wrapText="1"/>
    </xf>
    <xf numFmtId="0" fontId="30" fillId="0" borderId="16" xfId="0" applyFont="1" applyFill="1" applyBorder="1" applyAlignment="1">
      <alignment horizontal="center" vertical="center" wrapText="1"/>
    </xf>
    <xf numFmtId="0" fontId="30" fillId="0" borderId="18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 wrapText="1"/>
    </xf>
    <xf numFmtId="0" fontId="30" fillId="0" borderId="19" xfId="0" applyFont="1" applyFill="1" applyBorder="1" applyAlignment="1">
      <alignment horizontal="center" vertical="center" wrapText="1"/>
    </xf>
    <xf numFmtId="0" fontId="30" fillId="0" borderId="20" xfId="0" applyFont="1" applyFill="1" applyBorder="1" applyAlignment="1">
      <alignment horizontal="center" vertical="center" wrapText="1"/>
    </xf>
    <xf numFmtId="0" fontId="30" fillId="0" borderId="21" xfId="0" applyFont="1" applyFill="1" applyBorder="1" applyAlignment="1">
      <alignment horizontal="center" vertical="center" wrapText="1"/>
    </xf>
    <xf numFmtId="0" fontId="30" fillId="0" borderId="22" xfId="0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wrapText="1"/>
    </xf>
    <xf numFmtId="49" fontId="15" fillId="0" borderId="11" xfId="5" applyNumberFormat="1" applyFont="1" applyBorder="1" applyAlignment="1" applyProtection="1">
      <alignment horizontal="left" vertical="center" wrapText="1"/>
      <protection locked="0"/>
    </xf>
    <xf numFmtId="0" fontId="30" fillId="0" borderId="23" xfId="2" applyFont="1" applyBorder="1" applyAlignment="1">
      <alignment horizontal="left" vertical="center" wrapText="1"/>
    </xf>
    <xf numFmtId="0" fontId="51" fillId="0" borderId="23" xfId="2" applyFont="1" applyBorder="1" applyAlignment="1">
      <alignment vertical="center" wrapText="1"/>
    </xf>
    <xf numFmtId="0" fontId="51" fillId="0" borderId="12" xfId="2" applyFont="1" applyBorder="1" applyAlignment="1">
      <alignment vertical="center" wrapText="1"/>
    </xf>
    <xf numFmtId="1" fontId="25" fillId="0" borderId="11" xfId="2" applyNumberFormat="1" applyFont="1" applyBorder="1" applyAlignment="1">
      <alignment horizontal="center" vertical="center" wrapText="1"/>
    </xf>
    <xf numFmtId="1" fontId="52" fillId="0" borderId="23" xfId="2" applyNumberFormat="1" applyFont="1" applyBorder="1" applyAlignment="1">
      <alignment horizontal="center" vertical="center" wrapText="1"/>
    </xf>
    <xf numFmtId="1" fontId="52" fillId="0" borderId="12" xfId="2" applyNumberFormat="1" applyFont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5" fillId="0" borderId="23" xfId="5" applyNumberFormat="1" applyFont="1" applyBorder="1" applyAlignment="1" applyProtection="1">
      <alignment horizontal="left" vertical="center" wrapText="1"/>
      <protection locked="0"/>
    </xf>
    <xf numFmtId="49" fontId="15" fillId="0" borderId="12" xfId="5" applyNumberFormat="1" applyFont="1" applyBorder="1" applyAlignment="1" applyProtection="1">
      <alignment horizontal="left" vertical="center" wrapText="1"/>
      <protection locked="0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 wrapText="1"/>
    </xf>
    <xf numFmtId="49" fontId="15" fillId="0" borderId="11" xfId="5" applyNumberFormat="1" applyFont="1" applyBorder="1" applyAlignment="1">
      <alignment horizontal="left" vertical="center" wrapText="1"/>
    </xf>
    <xf numFmtId="0" fontId="23" fillId="0" borderId="23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center" vertical="center" wrapText="1"/>
    </xf>
    <xf numFmtId="49" fontId="15" fillId="0" borderId="54" xfId="5" applyNumberFormat="1" applyFont="1" applyBorder="1" applyAlignment="1">
      <alignment horizontal="left" vertical="center" wrapText="1"/>
    </xf>
    <xf numFmtId="49" fontId="15" fillId="0" borderId="45" xfId="5" applyNumberFormat="1" applyFont="1" applyBorder="1" applyAlignment="1">
      <alignment horizontal="left" vertical="center" wrapText="1"/>
    </xf>
    <xf numFmtId="49" fontId="15" fillId="0" borderId="55" xfId="5" applyNumberFormat="1" applyFont="1" applyBorder="1" applyAlignment="1">
      <alignment horizontal="left" vertical="center" wrapText="1"/>
    </xf>
    <xf numFmtId="49" fontId="15" fillId="0" borderId="20" xfId="5" applyNumberFormat="1" applyFont="1" applyBorder="1" applyAlignment="1">
      <alignment horizontal="left" vertical="center" wrapText="1"/>
    </xf>
    <xf numFmtId="49" fontId="15" fillId="0" borderId="21" xfId="5" applyNumberFormat="1" applyFont="1" applyBorder="1" applyAlignment="1">
      <alignment horizontal="left" vertical="center" wrapText="1"/>
    </xf>
    <xf numFmtId="49" fontId="15" fillId="0" borderId="22" xfId="5" applyNumberFormat="1" applyFont="1" applyBorder="1" applyAlignment="1">
      <alignment horizontal="left" vertical="center" wrapText="1"/>
    </xf>
    <xf numFmtId="0" fontId="25" fillId="0" borderId="20" xfId="2" applyFont="1" applyBorder="1" applyAlignment="1">
      <alignment horizontal="center" vertical="center" wrapText="1"/>
    </xf>
    <xf numFmtId="0" fontId="25" fillId="0" borderId="21" xfId="2" applyFont="1" applyBorder="1" applyAlignment="1">
      <alignment horizontal="center" vertical="center" wrapText="1"/>
    </xf>
    <xf numFmtId="0" fontId="25" fillId="0" borderId="22" xfId="2" applyFont="1" applyBorder="1" applyAlignment="1">
      <alignment horizontal="center" vertical="center" wrapText="1"/>
    </xf>
    <xf numFmtId="0" fontId="29" fillId="0" borderId="29" xfId="3" applyFont="1" applyFill="1" applyBorder="1" applyAlignment="1">
      <alignment horizontal="center" vertical="center" wrapText="1"/>
    </xf>
    <xf numFmtId="0" fontId="46" fillId="0" borderId="1" xfId="3" applyNumberFormat="1" applyFont="1" applyFill="1" applyBorder="1" applyAlignment="1" applyProtection="1">
      <alignment horizontal="center" vertical="center"/>
    </xf>
    <xf numFmtId="165" fontId="29" fillId="0" borderId="29" xfId="0" applyNumberFormat="1" applyFont="1" applyFill="1" applyBorder="1" applyAlignment="1" applyProtection="1">
      <alignment horizontal="center" vertical="center"/>
    </xf>
    <xf numFmtId="169" fontId="8" fillId="0" borderId="29" xfId="3" applyNumberFormat="1" applyFont="1" applyFill="1" applyBorder="1" applyAlignment="1" applyProtection="1">
      <alignment horizontal="center" vertical="center" textRotation="90" wrapText="1"/>
    </xf>
    <xf numFmtId="170" fontId="29" fillId="0" borderId="29" xfId="3" applyNumberFormat="1" applyFont="1" applyFill="1" applyBorder="1" applyAlignment="1" applyProtection="1">
      <alignment horizontal="center" vertical="center"/>
    </xf>
    <xf numFmtId="169" fontId="8" fillId="0" borderId="29" xfId="3" applyNumberFormat="1" applyFont="1" applyFill="1" applyBorder="1" applyAlignment="1" applyProtection="1">
      <alignment horizontal="center" vertical="center" wrapText="1"/>
    </xf>
    <xf numFmtId="49" fontId="29" fillId="0" borderId="29" xfId="0" applyNumberFormat="1" applyFont="1" applyFill="1" applyBorder="1" applyAlignment="1" applyProtection="1">
      <alignment horizontal="center" vertical="center"/>
    </xf>
    <xf numFmtId="0" fontId="29" fillId="0" borderId="29" xfId="3" applyNumberFormat="1" applyFont="1" applyFill="1" applyBorder="1" applyAlignment="1" applyProtection="1">
      <alignment horizontal="center" vertical="center"/>
    </xf>
    <xf numFmtId="169" fontId="21" fillId="0" borderId="35" xfId="3" applyNumberFormat="1" applyFont="1" applyFill="1" applyBorder="1" applyAlignment="1" applyProtection="1">
      <alignment horizontal="center" vertical="center" wrapText="1"/>
    </xf>
    <xf numFmtId="0" fontId="30" fillId="0" borderId="36" xfId="0" applyFont="1" applyFill="1" applyBorder="1" applyAlignment="1">
      <alignment horizontal="center" vertical="center" wrapText="1"/>
    </xf>
    <xf numFmtId="0" fontId="30" fillId="0" borderId="37" xfId="0" applyFont="1" applyFill="1" applyBorder="1" applyAlignment="1">
      <alignment horizontal="center" vertical="center" wrapText="1"/>
    </xf>
    <xf numFmtId="0" fontId="8" fillId="0" borderId="29" xfId="3" applyNumberFormat="1" applyFont="1" applyFill="1" applyBorder="1" applyAlignment="1" applyProtection="1">
      <alignment horizontal="center" vertical="center" wrapText="1"/>
    </xf>
    <xf numFmtId="0" fontId="8" fillId="0" borderId="29" xfId="3" applyNumberFormat="1" applyFont="1" applyFill="1" applyBorder="1" applyAlignment="1" applyProtection="1">
      <alignment horizontal="center" vertical="center"/>
    </xf>
    <xf numFmtId="169" fontId="8" fillId="0" borderId="29" xfId="3" applyNumberFormat="1" applyFont="1" applyFill="1" applyBorder="1" applyAlignment="1" applyProtection="1">
      <alignment horizontal="center" vertical="center"/>
    </xf>
    <xf numFmtId="0" fontId="8" fillId="0" borderId="29" xfId="3" applyNumberFormat="1" applyFont="1" applyFill="1" applyBorder="1" applyAlignment="1" applyProtection="1">
      <alignment horizontal="center" vertical="center" textRotation="90"/>
    </xf>
    <xf numFmtId="165" fontId="29" fillId="0" borderId="29" xfId="0" applyNumberFormat="1" applyFont="1" applyFill="1" applyBorder="1" applyAlignment="1" applyProtection="1">
      <alignment horizontal="center" vertical="center" wrapText="1"/>
    </xf>
    <xf numFmtId="0" fontId="29" fillId="0" borderId="29" xfId="0" applyFont="1" applyFill="1" applyBorder="1" applyAlignment="1">
      <alignment horizontal="center" vertical="center" wrapText="1"/>
    </xf>
    <xf numFmtId="167" fontId="29" fillId="0" borderId="29" xfId="3" applyNumberFormat="1" applyFont="1" applyFill="1" applyBorder="1" applyAlignment="1" applyProtection="1">
      <alignment horizontal="center" vertical="center"/>
    </xf>
    <xf numFmtId="0" fontId="29" fillId="0" borderId="21" xfId="0" applyFont="1" applyFill="1" applyBorder="1" applyAlignment="1" applyProtection="1">
      <alignment horizontal="right" vertical="center"/>
    </xf>
    <xf numFmtId="0" fontId="36" fillId="0" borderId="21" xfId="0" applyFont="1" applyFill="1" applyBorder="1" applyAlignment="1">
      <alignment horizontal="right" vertical="center"/>
    </xf>
    <xf numFmtId="169" fontId="29" fillId="0" borderId="29" xfId="3" applyNumberFormat="1" applyFont="1" applyFill="1" applyBorder="1" applyAlignment="1" applyProtection="1">
      <alignment horizontal="right" vertical="center"/>
    </xf>
    <xf numFmtId="167" fontId="31" fillId="0" borderId="29" xfId="3" applyNumberFormat="1" applyFont="1" applyFill="1" applyBorder="1" applyAlignment="1" applyProtection="1">
      <alignment horizontal="center" vertical="center"/>
    </xf>
    <xf numFmtId="0" fontId="29" fillId="2" borderId="21" xfId="0" applyFont="1" applyFill="1" applyBorder="1" applyAlignment="1" applyProtection="1">
      <alignment horizontal="right" vertical="center"/>
    </xf>
    <xf numFmtId="0" fontId="29" fillId="2" borderId="0" xfId="0" applyFont="1" applyFill="1" applyBorder="1" applyAlignment="1" applyProtection="1">
      <alignment horizontal="right" vertical="center"/>
    </xf>
    <xf numFmtId="169" fontId="38" fillId="0" borderId="0" xfId="3" applyNumberFormat="1" applyFont="1" applyFill="1" applyBorder="1" applyAlignment="1" applyProtection="1">
      <alignment horizontal="left"/>
    </xf>
    <xf numFmtId="0" fontId="29" fillId="0" borderId="29" xfId="3" applyFont="1" applyFill="1" applyBorder="1" applyAlignment="1" applyProtection="1">
      <alignment horizontal="right" vertical="center"/>
    </xf>
    <xf numFmtId="0" fontId="29" fillId="0" borderId="29" xfId="3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 applyProtection="1">
      <alignment horizontal="left" vertical="center" wrapText="1"/>
    </xf>
    <xf numFmtId="165" fontId="3" fillId="2" borderId="1" xfId="0" applyNumberFormat="1" applyFont="1" applyFill="1" applyBorder="1" applyAlignment="1" applyProtection="1">
      <alignment horizontal="center" vertical="center" textRotation="90" wrapText="1"/>
    </xf>
    <xf numFmtId="165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 applyProtection="1">
      <alignment vertical="center" textRotation="90" wrapText="1"/>
    </xf>
    <xf numFmtId="0" fontId="45" fillId="2" borderId="0" xfId="0" applyFont="1" applyFill="1" applyAlignment="1">
      <alignment horizontal="center" wrapText="1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0" fontId="2" fillId="0" borderId="0" xfId="0" applyFont="1" applyAlignment="1">
      <alignment horizontal="center" wrapText="1"/>
    </xf>
  </cellXfs>
  <cellStyles count="6">
    <cellStyle name="Обычный" xfId="0" builtinId="0"/>
    <cellStyle name="Обычный 2" xfId="2"/>
    <cellStyle name="Обычный 2 2" xfId="5"/>
    <cellStyle name="Обычный 3" xfId="4"/>
    <cellStyle name="Обычный_Plan Уч(бакал.) д_о 2013_14а" xfId="3"/>
    <cellStyle name="Финансовый" xfId="1" builtinId="3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261257</xdr:colOff>
      <xdr:row>103</xdr:row>
      <xdr:rowOff>0</xdr:rowOff>
    </xdr:from>
    <xdr:to>
      <xdr:col>6</xdr:col>
      <xdr:colOff>130629</xdr:colOff>
      <xdr:row>105</xdr:row>
      <xdr:rowOff>61143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4F9A28F-1865-4C36-8C03-211DFF61EF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8171" y="22555200"/>
          <a:ext cx="816429" cy="453028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250372</xdr:colOff>
      <xdr:row>105</xdr:row>
      <xdr:rowOff>43543</xdr:rowOff>
    </xdr:from>
    <xdr:to>
      <xdr:col>6</xdr:col>
      <xdr:colOff>1259</xdr:colOff>
      <xdr:row>107</xdr:row>
      <xdr:rowOff>76199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D643C4E-C5B3-4114-8367-CF9DC7B0786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7286" y="22990629"/>
          <a:ext cx="686979" cy="42454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108857</xdr:colOff>
      <xdr:row>100</xdr:row>
      <xdr:rowOff>185057</xdr:rowOff>
    </xdr:from>
    <xdr:to>
      <xdr:col>6</xdr:col>
      <xdr:colOff>58420</xdr:colOff>
      <xdr:row>103</xdr:row>
      <xdr:rowOff>131263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5358489D-C594-4398-904D-C6428DEBA60D}"/>
            </a:ext>
          </a:extLst>
        </xdr:cNvPr>
        <xdr:cNvPicPr/>
      </xdr:nvPicPr>
      <xdr:blipFill>
        <a:blip xmlns:r="http://schemas.openxmlformats.org/officeDocument/2006/relationships" r:embed="rId2">
          <a:alphaModFix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90000"/>
                  </a14:imgEffect>
                  <a14:imgEffect>
                    <a14:colorTemperature colorTemp="6464"/>
                  </a14:imgEffect>
                  <a14:imgEffect>
                    <a14:saturation sat="400000"/>
                  </a14:imgEffect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5771" y="22544314"/>
          <a:ext cx="896620" cy="5340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0"/>
  <sheetViews>
    <sheetView view="pageBreakPreview" zoomScaleNormal="115" zoomScaleSheetLayoutView="115" workbookViewId="0">
      <pane xSplit="1" ySplit="3" topLeftCell="B40" activePane="bottomRight" state="frozen"/>
      <selection pane="topRight" activeCell="B1" sqref="B1"/>
      <selection pane="bottomLeft" activeCell="A4" sqref="A4"/>
      <selection pane="bottomRight" activeCell="D15" sqref="D15"/>
    </sheetView>
  </sheetViews>
  <sheetFormatPr defaultColWidth="9.140625" defaultRowHeight="16.5" x14ac:dyDescent="0.25"/>
  <cols>
    <col min="1" max="1" width="21.7109375" style="60" customWidth="1"/>
    <col min="2" max="2" width="10.7109375" style="50" customWidth="1"/>
    <col min="3" max="3" width="9.28515625" style="50" bestFit="1" customWidth="1"/>
    <col min="4" max="4" width="8.28515625" style="50" customWidth="1"/>
    <col min="5" max="5" width="8.5703125" style="50" customWidth="1"/>
    <col min="6" max="6" width="8" style="50" customWidth="1"/>
    <col min="7" max="7" width="2.7109375" style="50" customWidth="1"/>
    <col min="8" max="8" width="1.85546875" style="50" customWidth="1"/>
    <col min="9" max="9" width="13.140625" style="50" customWidth="1"/>
    <col min="10" max="17" width="9.140625" style="50" hidden="1" customWidth="1"/>
    <col min="18" max="18" width="11" style="50" hidden="1" customWidth="1"/>
    <col min="19" max="23" width="9.140625" style="50" hidden="1" customWidth="1"/>
    <col min="24" max="24" width="15.85546875" style="50" hidden="1" customWidth="1"/>
    <col min="25" max="28" width="9.140625" style="50" hidden="1" customWidth="1"/>
    <col min="29" max="29" width="9.140625" style="50" customWidth="1"/>
    <col min="30" max="16384" width="9.140625" style="50"/>
  </cols>
  <sheetData>
    <row r="1" spans="1:29" ht="24" customHeight="1" x14ac:dyDescent="0.25">
      <c r="A1" s="271" t="s">
        <v>223</v>
      </c>
      <c r="B1" s="271"/>
      <c r="C1" s="271"/>
      <c r="D1" s="271"/>
      <c r="E1" s="271"/>
      <c r="F1" s="271"/>
      <c r="G1" s="271"/>
      <c r="H1" s="271"/>
      <c r="I1" s="271"/>
    </row>
    <row r="2" spans="1:29" ht="19.5" customHeight="1" x14ac:dyDescent="0.25">
      <c r="A2" s="272"/>
      <c r="B2" s="272"/>
    </row>
    <row r="3" spans="1:29" ht="17.25" customHeight="1" x14ac:dyDescent="0.4">
      <c r="A3" s="51"/>
      <c r="B3" s="52"/>
      <c r="C3" s="53" t="s">
        <v>224</v>
      </c>
      <c r="D3" s="54" t="s">
        <v>225</v>
      </c>
      <c r="E3" s="54" t="s">
        <v>226</v>
      </c>
      <c r="F3" s="54" t="s">
        <v>227</v>
      </c>
      <c r="G3" s="273" t="s">
        <v>228</v>
      </c>
      <c r="H3" s="273"/>
      <c r="I3" s="273"/>
    </row>
    <row r="4" spans="1:29" ht="17.25" customHeight="1" x14ac:dyDescent="0.4">
      <c r="A4" s="51"/>
      <c r="B4" s="52"/>
      <c r="C4" s="52"/>
      <c r="D4" s="52"/>
      <c r="E4" s="52"/>
      <c r="F4" s="52"/>
      <c r="G4" s="52"/>
      <c r="H4" s="52"/>
      <c r="I4" s="52"/>
    </row>
    <row r="5" spans="1:29" x14ac:dyDescent="0.25">
      <c r="A5" s="270" t="s">
        <v>32</v>
      </c>
      <c r="B5" s="270"/>
      <c r="C5" s="270"/>
      <c r="D5" s="270"/>
      <c r="E5" s="270"/>
      <c r="F5" s="270"/>
      <c r="G5" s="270"/>
      <c r="H5" s="270"/>
      <c r="I5" s="270"/>
    </row>
    <row r="6" spans="1:29" x14ac:dyDescent="0.25">
      <c r="A6" s="55" t="s">
        <v>229</v>
      </c>
      <c r="C6" s="56">
        <v>4</v>
      </c>
      <c r="D6" s="56">
        <v>8</v>
      </c>
      <c r="E6" s="56">
        <v>0</v>
      </c>
      <c r="F6" s="56">
        <v>52</v>
      </c>
      <c r="G6" s="57"/>
      <c r="H6" s="55"/>
      <c r="I6" s="58" t="s">
        <v>255</v>
      </c>
      <c r="AC6" s="50" t="s">
        <v>239</v>
      </c>
    </row>
    <row r="7" spans="1:29" x14ac:dyDescent="0.25">
      <c r="A7" s="55" t="s">
        <v>230</v>
      </c>
      <c r="C7" s="56"/>
      <c r="D7" s="56"/>
      <c r="E7" s="56"/>
      <c r="F7" s="56"/>
      <c r="G7" s="57"/>
      <c r="H7" s="55"/>
      <c r="I7" s="58"/>
    </row>
    <row r="8" spans="1:29" x14ac:dyDescent="0.25">
      <c r="A8" s="270" t="s">
        <v>33</v>
      </c>
      <c r="B8" s="270"/>
      <c r="C8" s="270"/>
      <c r="D8" s="270"/>
      <c r="E8" s="270"/>
      <c r="F8" s="270"/>
      <c r="G8" s="270"/>
      <c r="H8" s="270"/>
      <c r="I8" s="270"/>
      <c r="AC8" s="50" t="s">
        <v>231</v>
      </c>
    </row>
    <row r="9" spans="1:29" x14ac:dyDescent="0.25">
      <c r="A9" s="55" t="s">
        <v>229</v>
      </c>
      <c r="C9" s="56">
        <v>2</v>
      </c>
      <c r="D9" s="56">
        <v>0</v>
      </c>
      <c r="E9" s="56">
        <v>0</v>
      </c>
      <c r="F9" s="56">
        <v>30</v>
      </c>
      <c r="G9" s="57"/>
      <c r="H9" s="55"/>
      <c r="I9" s="58" t="s">
        <v>255</v>
      </c>
      <c r="AC9" s="50" t="s">
        <v>231</v>
      </c>
    </row>
    <row r="10" spans="1:29" x14ac:dyDescent="0.25">
      <c r="A10" s="55" t="s">
        <v>230</v>
      </c>
      <c r="C10" s="56"/>
      <c r="D10" s="56"/>
      <c r="E10" s="56"/>
      <c r="F10" s="56"/>
      <c r="G10" s="57"/>
      <c r="H10" s="55"/>
      <c r="I10" s="58"/>
      <c r="AC10" s="50" t="s">
        <v>231</v>
      </c>
    </row>
    <row r="11" spans="1:29" x14ac:dyDescent="0.25">
      <c r="A11" s="270" t="s">
        <v>34</v>
      </c>
      <c r="B11" s="270"/>
      <c r="C11" s="270"/>
      <c r="D11" s="270"/>
      <c r="E11" s="270"/>
      <c r="F11" s="270"/>
      <c r="G11" s="270"/>
      <c r="H11" s="270"/>
      <c r="I11" s="270"/>
      <c r="AC11" s="50" t="s">
        <v>232</v>
      </c>
    </row>
    <row r="12" spans="1:29" x14ac:dyDescent="0.25">
      <c r="A12" s="55" t="s">
        <v>229</v>
      </c>
      <c r="C12" s="56">
        <v>5</v>
      </c>
      <c r="D12" s="56">
        <v>45</v>
      </c>
      <c r="E12" s="56">
        <v>0</v>
      </c>
      <c r="F12" s="56">
        <v>30</v>
      </c>
      <c r="G12" s="57"/>
      <c r="H12" s="55"/>
      <c r="I12" s="58" t="s">
        <v>256</v>
      </c>
      <c r="AC12" s="50" t="s">
        <v>232</v>
      </c>
    </row>
    <row r="13" spans="1:29" x14ac:dyDescent="0.25">
      <c r="A13" s="55" t="s">
        <v>230</v>
      </c>
      <c r="C13" s="56"/>
      <c r="D13" s="56"/>
      <c r="E13" s="56"/>
      <c r="F13" s="56"/>
      <c r="G13" s="57"/>
      <c r="H13" s="55"/>
      <c r="I13" s="58"/>
      <c r="AC13" s="50" t="s">
        <v>232</v>
      </c>
    </row>
    <row r="14" spans="1:29" x14ac:dyDescent="0.25">
      <c r="A14" s="270" t="s">
        <v>35</v>
      </c>
      <c r="B14" s="270"/>
      <c r="C14" s="270"/>
      <c r="D14" s="270"/>
      <c r="E14" s="270"/>
      <c r="F14" s="270"/>
      <c r="G14" s="270"/>
      <c r="H14" s="270"/>
      <c r="I14" s="270"/>
      <c r="AC14" s="50" t="s">
        <v>233</v>
      </c>
    </row>
    <row r="15" spans="1:29" x14ac:dyDescent="0.25">
      <c r="A15" s="55" t="s">
        <v>229</v>
      </c>
      <c r="C15" s="56">
        <v>4</v>
      </c>
      <c r="D15" s="56">
        <v>30</v>
      </c>
      <c r="E15" s="56">
        <v>0</v>
      </c>
      <c r="F15" s="56">
        <v>30</v>
      </c>
      <c r="G15" s="57"/>
      <c r="H15" s="55"/>
      <c r="I15" s="58" t="s">
        <v>22</v>
      </c>
      <c r="AC15" s="50" t="s">
        <v>233</v>
      </c>
    </row>
    <row r="16" spans="1:29" x14ac:dyDescent="0.25">
      <c r="A16" s="55" t="s">
        <v>230</v>
      </c>
      <c r="C16" s="56"/>
      <c r="D16" s="56"/>
      <c r="E16" s="56"/>
      <c r="F16" s="56"/>
      <c r="G16" s="57"/>
      <c r="H16" s="55"/>
      <c r="I16" s="58"/>
      <c r="AC16" s="50" t="s">
        <v>233</v>
      </c>
    </row>
    <row r="17" spans="1:29" x14ac:dyDescent="0.25">
      <c r="A17" s="270" t="s">
        <v>36</v>
      </c>
      <c r="B17" s="270"/>
      <c r="C17" s="270"/>
      <c r="D17" s="270"/>
      <c r="E17" s="270"/>
      <c r="F17" s="270"/>
      <c r="G17" s="270"/>
      <c r="H17" s="270"/>
      <c r="I17" s="270"/>
      <c r="AC17" s="50" t="s">
        <v>234</v>
      </c>
    </row>
    <row r="18" spans="1:29" x14ac:dyDescent="0.25">
      <c r="A18" s="55" t="s">
        <v>229</v>
      </c>
      <c r="C18" s="56">
        <v>6</v>
      </c>
      <c r="D18" s="56">
        <v>45</v>
      </c>
      <c r="E18" s="56">
        <v>15</v>
      </c>
      <c r="F18" s="56">
        <v>30</v>
      </c>
      <c r="G18" s="57"/>
      <c r="H18" s="55"/>
      <c r="I18" s="58" t="s">
        <v>256</v>
      </c>
      <c r="AC18" s="50" t="s">
        <v>234</v>
      </c>
    </row>
    <row r="19" spans="1:29" x14ac:dyDescent="0.25">
      <c r="A19" s="55" t="s">
        <v>230</v>
      </c>
      <c r="C19" s="56"/>
      <c r="D19" s="56"/>
      <c r="E19" s="56"/>
      <c r="F19" s="56"/>
      <c r="G19" s="57"/>
      <c r="H19" s="55"/>
      <c r="I19" s="58"/>
      <c r="AC19" s="50" t="s">
        <v>234</v>
      </c>
    </row>
    <row r="20" spans="1:29" x14ac:dyDescent="0.25">
      <c r="A20" s="270" t="s">
        <v>177</v>
      </c>
      <c r="B20" s="270"/>
      <c r="C20" s="270"/>
      <c r="D20" s="270"/>
      <c r="E20" s="270"/>
      <c r="F20" s="270"/>
      <c r="G20" s="270"/>
      <c r="H20" s="270"/>
      <c r="I20" s="270"/>
      <c r="AC20" s="50" t="s">
        <v>235</v>
      </c>
    </row>
    <row r="21" spans="1:29" x14ac:dyDescent="0.25">
      <c r="A21" s="55" t="s">
        <v>229</v>
      </c>
      <c r="C21" s="56">
        <v>1</v>
      </c>
      <c r="D21" s="56">
        <v>8</v>
      </c>
      <c r="E21" s="56">
        <v>0</v>
      </c>
      <c r="F21" s="56">
        <v>7</v>
      </c>
      <c r="G21" s="57"/>
      <c r="H21" s="55"/>
      <c r="I21" s="58" t="s">
        <v>255</v>
      </c>
      <c r="AC21" s="50" t="s">
        <v>235</v>
      </c>
    </row>
    <row r="22" spans="1:29" x14ac:dyDescent="0.25">
      <c r="A22" s="55" t="s">
        <v>230</v>
      </c>
      <c r="C22" s="56"/>
      <c r="D22" s="56"/>
      <c r="E22" s="56"/>
      <c r="F22" s="56"/>
      <c r="G22" s="57"/>
      <c r="H22" s="55"/>
      <c r="I22" s="58"/>
      <c r="AC22" s="50" t="s">
        <v>235</v>
      </c>
    </row>
    <row r="23" spans="1:29" x14ac:dyDescent="0.25">
      <c r="A23" s="270" t="s">
        <v>37</v>
      </c>
      <c r="B23" s="270"/>
      <c r="C23" s="270"/>
      <c r="D23" s="270"/>
      <c r="E23" s="270"/>
      <c r="F23" s="270"/>
      <c r="G23" s="270"/>
      <c r="H23" s="270"/>
      <c r="I23" s="270"/>
      <c r="AC23" s="50" t="s">
        <v>236</v>
      </c>
    </row>
    <row r="24" spans="1:29" x14ac:dyDescent="0.25">
      <c r="A24" s="55" t="s">
        <v>229</v>
      </c>
      <c r="C24" s="56">
        <v>3</v>
      </c>
      <c r="D24" s="56">
        <v>15</v>
      </c>
      <c r="E24" s="56">
        <v>30</v>
      </c>
      <c r="F24" s="56">
        <v>0</v>
      </c>
      <c r="G24" s="57"/>
      <c r="H24" s="55"/>
      <c r="I24" s="58" t="s">
        <v>255</v>
      </c>
      <c r="AC24" s="50" t="s">
        <v>236</v>
      </c>
    </row>
    <row r="25" spans="1:29" x14ac:dyDescent="0.25">
      <c r="A25" s="55" t="s">
        <v>230</v>
      </c>
      <c r="C25" s="56"/>
      <c r="D25" s="56"/>
      <c r="E25" s="56"/>
      <c r="F25" s="56"/>
      <c r="G25" s="57"/>
      <c r="H25" s="55"/>
      <c r="I25" s="58"/>
      <c r="AC25" s="50" t="s">
        <v>236</v>
      </c>
    </row>
    <row r="26" spans="1:29" x14ac:dyDescent="0.25">
      <c r="A26" s="55"/>
      <c r="C26" s="56"/>
      <c r="D26" s="56"/>
      <c r="E26" s="56"/>
      <c r="F26" s="56"/>
      <c r="G26" s="57"/>
      <c r="H26" s="55"/>
      <c r="I26" s="58"/>
    </row>
    <row r="27" spans="1:29" x14ac:dyDescent="0.25">
      <c r="A27" s="270" t="s">
        <v>32</v>
      </c>
      <c r="B27" s="270"/>
      <c r="C27" s="270"/>
      <c r="D27" s="270"/>
      <c r="E27" s="270"/>
      <c r="F27" s="270"/>
      <c r="G27" s="270"/>
      <c r="H27" s="270"/>
      <c r="I27" s="270"/>
      <c r="AC27" s="50" t="s">
        <v>237</v>
      </c>
    </row>
    <row r="28" spans="1:29" x14ac:dyDescent="0.25">
      <c r="A28" s="55" t="s">
        <v>238</v>
      </c>
      <c r="C28" s="56">
        <v>4</v>
      </c>
      <c r="D28" s="56">
        <v>0</v>
      </c>
      <c r="E28" s="56">
        <v>0</v>
      </c>
      <c r="F28" s="56">
        <v>72</v>
      </c>
      <c r="G28" s="57"/>
      <c r="H28" s="55"/>
      <c r="I28" s="58" t="s">
        <v>22</v>
      </c>
      <c r="AC28" s="50" t="s">
        <v>239</v>
      </c>
    </row>
    <row r="29" spans="1:29" x14ac:dyDescent="0.25">
      <c r="A29" s="55" t="s">
        <v>230</v>
      </c>
      <c r="C29" s="56"/>
      <c r="D29" s="56"/>
      <c r="E29" s="56"/>
      <c r="F29" s="56"/>
      <c r="G29" s="57"/>
      <c r="H29" s="55"/>
      <c r="I29" s="58"/>
      <c r="AC29" s="50" t="s">
        <v>239</v>
      </c>
    </row>
    <row r="30" spans="1:29" x14ac:dyDescent="0.25">
      <c r="A30" s="270" t="s">
        <v>182</v>
      </c>
      <c r="B30" s="270"/>
      <c r="C30" s="270"/>
      <c r="D30" s="270"/>
      <c r="E30" s="270"/>
      <c r="F30" s="270"/>
      <c r="G30" s="270"/>
      <c r="H30" s="270"/>
      <c r="I30" s="270"/>
      <c r="AC30" s="50" t="s">
        <v>234</v>
      </c>
    </row>
    <row r="31" spans="1:29" x14ac:dyDescent="0.25">
      <c r="A31" s="55" t="s">
        <v>238</v>
      </c>
      <c r="C31" s="56">
        <v>1</v>
      </c>
      <c r="D31" s="56">
        <v>0</v>
      </c>
      <c r="E31" s="56">
        <v>0</v>
      </c>
      <c r="F31" s="56">
        <v>18</v>
      </c>
      <c r="G31" s="57"/>
      <c r="H31" s="55"/>
      <c r="I31" s="58" t="s">
        <v>255</v>
      </c>
      <c r="AC31" s="50" t="s">
        <v>234</v>
      </c>
    </row>
    <row r="32" spans="1:29" x14ac:dyDescent="0.25">
      <c r="A32" s="55" t="s">
        <v>230</v>
      </c>
      <c r="C32" s="56"/>
      <c r="D32" s="56"/>
      <c r="E32" s="56"/>
      <c r="F32" s="56"/>
      <c r="G32" s="57"/>
      <c r="H32" s="55"/>
      <c r="I32" s="58"/>
      <c r="AC32" s="50" t="s">
        <v>234</v>
      </c>
    </row>
    <row r="33" spans="1:29" x14ac:dyDescent="0.25">
      <c r="A33" s="270" t="s">
        <v>33</v>
      </c>
      <c r="B33" s="270"/>
      <c r="C33" s="270"/>
      <c r="D33" s="270"/>
      <c r="E33" s="270"/>
      <c r="F33" s="270"/>
      <c r="G33" s="270"/>
      <c r="H33" s="270"/>
      <c r="I33" s="270"/>
      <c r="AC33" s="50" t="s">
        <v>231</v>
      </c>
    </row>
    <row r="34" spans="1:29" x14ac:dyDescent="0.25">
      <c r="A34" s="55" t="s">
        <v>238</v>
      </c>
      <c r="C34" s="56">
        <v>2</v>
      </c>
      <c r="D34" s="56">
        <v>0</v>
      </c>
      <c r="E34" s="56">
        <v>0</v>
      </c>
      <c r="F34" s="56">
        <v>36</v>
      </c>
      <c r="G34" s="57"/>
      <c r="H34" s="55"/>
      <c r="I34" s="58" t="s">
        <v>255</v>
      </c>
      <c r="AC34" s="50" t="s">
        <v>231</v>
      </c>
    </row>
    <row r="35" spans="1:29" x14ac:dyDescent="0.25">
      <c r="A35" s="55" t="s">
        <v>230</v>
      </c>
      <c r="C35" s="56"/>
      <c r="D35" s="56"/>
      <c r="E35" s="56"/>
      <c r="F35" s="56"/>
      <c r="G35" s="57"/>
      <c r="H35" s="55"/>
      <c r="I35" s="58"/>
      <c r="AC35" s="50" t="s">
        <v>231</v>
      </c>
    </row>
    <row r="36" spans="1:29" x14ac:dyDescent="0.25">
      <c r="A36" s="270" t="s">
        <v>36</v>
      </c>
      <c r="B36" s="270"/>
      <c r="C36" s="270"/>
      <c r="D36" s="270"/>
      <c r="E36" s="270"/>
      <c r="F36" s="270"/>
      <c r="G36" s="270"/>
      <c r="H36" s="270"/>
      <c r="I36" s="270"/>
      <c r="AC36" s="50" t="s">
        <v>234</v>
      </c>
    </row>
    <row r="37" spans="1:29" x14ac:dyDescent="0.25">
      <c r="A37" s="55" t="s">
        <v>238</v>
      </c>
      <c r="C37" s="56">
        <v>3</v>
      </c>
      <c r="D37" s="56">
        <v>36</v>
      </c>
      <c r="E37" s="56">
        <v>18</v>
      </c>
      <c r="F37" s="56">
        <v>0</v>
      </c>
      <c r="G37" s="57"/>
      <c r="H37" s="55"/>
      <c r="I37" s="58" t="s">
        <v>256</v>
      </c>
      <c r="AC37" s="50" t="s">
        <v>234</v>
      </c>
    </row>
    <row r="38" spans="1:29" x14ac:dyDescent="0.25">
      <c r="A38" s="55" t="s">
        <v>230</v>
      </c>
      <c r="C38" s="56"/>
      <c r="D38" s="56"/>
      <c r="E38" s="56"/>
      <c r="F38" s="56"/>
      <c r="G38" s="57"/>
      <c r="H38" s="55"/>
      <c r="I38" s="58"/>
      <c r="AC38" s="50" t="s">
        <v>234</v>
      </c>
    </row>
    <row r="39" spans="1:29" x14ac:dyDescent="0.25">
      <c r="A39" s="270" t="s">
        <v>35</v>
      </c>
      <c r="B39" s="270"/>
      <c r="C39" s="270"/>
      <c r="D39" s="270"/>
      <c r="E39" s="270"/>
      <c r="F39" s="270"/>
      <c r="G39" s="270"/>
      <c r="H39" s="270"/>
      <c r="I39" s="270"/>
      <c r="AC39" s="50" t="s">
        <v>233</v>
      </c>
    </row>
    <row r="40" spans="1:29" x14ac:dyDescent="0.25">
      <c r="A40" s="55" t="s">
        <v>238</v>
      </c>
      <c r="C40" s="56">
        <v>3</v>
      </c>
      <c r="D40" s="56">
        <v>18</v>
      </c>
      <c r="E40" s="56">
        <v>0</v>
      </c>
      <c r="F40" s="56">
        <v>36</v>
      </c>
      <c r="G40" s="57"/>
      <c r="H40" s="55"/>
      <c r="I40" s="58" t="s">
        <v>256</v>
      </c>
      <c r="AC40" s="50" t="s">
        <v>233</v>
      </c>
    </row>
    <row r="41" spans="1:29" x14ac:dyDescent="0.25">
      <c r="A41" s="55" t="s">
        <v>230</v>
      </c>
      <c r="C41" s="56"/>
      <c r="D41" s="56"/>
      <c r="E41" s="56"/>
      <c r="F41" s="56"/>
      <c r="G41" s="57"/>
      <c r="H41" s="55"/>
      <c r="I41" s="58"/>
      <c r="AC41" s="50" t="s">
        <v>233</v>
      </c>
    </row>
    <row r="42" spans="1:29" x14ac:dyDescent="0.25">
      <c r="A42" s="270" t="s">
        <v>38</v>
      </c>
      <c r="B42" s="270"/>
      <c r="C42" s="270"/>
      <c r="D42" s="270"/>
      <c r="E42" s="270"/>
      <c r="F42" s="270"/>
      <c r="G42" s="270"/>
      <c r="H42" s="270"/>
      <c r="I42" s="270"/>
      <c r="AC42" s="50" t="s">
        <v>240</v>
      </c>
    </row>
    <row r="43" spans="1:29" x14ac:dyDescent="0.25">
      <c r="A43" s="55" t="s">
        <v>238</v>
      </c>
      <c r="C43" s="56">
        <v>3</v>
      </c>
      <c r="D43" s="56">
        <v>18</v>
      </c>
      <c r="E43" s="56">
        <v>18</v>
      </c>
      <c r="F43" s="56">
        <v>18</v>
      </c>
      <c r="G43" s="57"/>
      <c r="H43" s="55"/>
      <c r="I43" s="58" t="s">
        <v>255</v>
      </c>
      <c r="AC43" s="50" t="s">
        <v>240</v>
      </c>
    </row>
    <row r="44" spans="1:29" x14ac:dyDescent="0.25">
      <c r="A44" s="55" t="s">
        <v>230</v>
      </c>
      <c r="C44" s="56"/>
      <c r="D44" s="56"/>
      <c r="E44" s="56"/>
      <c r="F44" s="56"/>
      <c r="G44" s="57"/>
      <c r="H44" s="55"/>
      <c r="I44" s="58"/>
      <c r="AC44" s="50" t="s">
        <v>240</v>
      </c>
    </row>
    <row r="45" spans="1:29" x14ac:dyDescent="0.25">
      <c r="A45" s="270" t="s">
        <v>43</v>
      </c>
      <c r="B45" s="270"/>
      <c r="C45" s="270"/>
      <c r="D45" s="270"/>
      <c r="E45" s="270"/>
      <c r="F45" s="270"/>
      <c r="G45" s="270"/>
      <c r="H45" s="270"/>
      <c r="I45" s="270"/>
      <c r="AC45" s="50" t="s">
        <v>234</v>
      </c>
    </row>
    <row r="46" spans="1:29" x14ac:dyDescent="0.25">
      <c r="A46" s="55" t="s">
        <v>238</v>
      </c>
      <c r="C46" s="56">
        <v>4</v>
      </c>
      <c r="D46" s="56">
        <v>18</v>
      </c>
      <c r="E46" s="56">
        <v>36</v>
      </c>
      <c r="F46" s="56">
        <v>18</v>
      </c>
      <c r="G46" s="57"/>
      <c r="H46" s="55"/>
      <c r="I46" s="58" t="s">
        <v>255</v>
      </c>
      <c r="AC46" s="50" t="s">
        <v>234</v>
      </c>
    </row>
    <row r="47" spans="1:29" x14ac:dyDescent="0.25">
      <c r="A47" s="55" t="s">
        <v>230</v>
      </c>
      <c r="B47" s="61"/>
      <c r="C47" s="61"/>
      <c r="D47" s="61"/>
      <c r="E47" s="61"/>
      <c r="F47" s="61"/>
      <c r="G47" s="61"/>
      <c r="H47" s="61"/>
      <c r="I47" s="61"/>
      <c r="AC47" s="50" t="s">
        <v>234</v>
      </c>
    </row>
    <row r="48" spans="1:29" x14ac:dyDescent="0.25">
      <c r="A48" s="55"/>
      <c r="B48" s="57"/>
      <c r="C48" s="56"/>
      <c r="D48" s="56"/>
      <c r="E48" s="56"/>
      <c r="F48" s="56"/>
      <c r="G48" s="57"/>
      <c r="H48" s="55"/>
      <c r="I48" s="59"/>
    </row>
    <row r="49" spans="1:9" x14ac:dyDescent="0.25">
      <c r="A49" s="55"/>
      <c r="B49" s="57"/>
      <c r="C49" s="56"/>
      <c r="D49" s="56"/>
      <c r="E49" s="56"/>
      <c r="F49" s="56"/>
      <c r="G49" s="57"/>
      <c r="H49" s="55"/>
      <c r="I49" s="59"/>
    </row>
    <row r="51" spans="1:9" x14ac:dyDescent="0.25">
      <c r="A51" s="271"/>
      <c r="B51" s="271"/>
      <c r="C51" s="271"/>
      <c r="D51" s="271"/>
      <c r="E51" s="271"/>
      <c r="F51" s="271"/>
      <c r="G51" s="271"/>
      <c r="H51" s="271"/>
      <c r="I51" s="271"/>
    </row>
    <row r="52" spans="1:9" x14ac:dyDescent="0.25">
      <c r="A52" s="55"/>
      <c r="B52" s="57"/>
      <c r="C52" s="56"/>
      <c r="D52" s="56"/>
      <c r="E52" s="56"/>
      <c r="F52" s="56"/>
      <c r="G52" s="57"/>
      <c r="H52" s="55"/>
      <c r="I52" s="59"/>
    </row>
    <row r="53" spans="1:9" x14ac:dyDescent="0.25">
      <c r="A53" s="55"/>
      <c r="B53" s="57"/>
      <c r="C53" s="56"/>
      <c r="D53" s="56"/>
      <c r="E53" s="56"/>
      <c r="F53" s="56"/>
      <c r="G53" s="57"/>
      <c r="H53" s="55"/>
      <c r="I53" s="59"/>
    </row>
    <row r="60" spans="1:9" x14ac:dyDescent="0.25">
      <c r="E60" s="50" t="s">
        <v>73</v>
      </c>
    </row>
  </sheetData>
  <sheetProtection selectLockedCells="1" selectUnlockedCells="1"/>
  <mergeCells count="18">
    <mergeCell ref="A51:I51"/>
    <mergeCell ref="A14:I14"/>
    <mergeCell ref="A17:I17"/>
    <mergeCell ref="A20:I20"/>
    <mergeCell ref="A23:I23"/>
    <mergeCell ref="A27:I27"/>
    <mergeCell ref="A30:I30"/>
    <mergeCell ref="A33:I33"/>
    <mergeCell ref="A36:I36"/>
    <mergeCell ref="A39:I39"/>
    <mergeCell ref="A42:I42"/>
    <mergeCell ref="A45:I45"/>
    <mergeCell ref="A11:I11"/>
    <mergeCell ref="A1:I1"/>
    <mergeCell ref="A2:B2"/>
    <mergeCell ref="G3:I3"/>
    <mergeCell ref="A5:I5"/>
    <mergeCell ref="A8:I8"/>
  </mergeCells>
  <pageMargins left="0.51181102362204722" right="0.31496062992125984" top="0.35433070866141736" bottom="0.35433070866141736" header="0.31496062992125984" footer="0.31496062992125984"/>
  <pageSetup paperSize="9" firstPageNumber="0" orientation="portrait" r:id="rId1"/>
  <headerFooter alignWithMargins="0">
    <oddFooter>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7"/>
  <sheetViews>
    <sheetView topLeftCell="A13" zoomScale="50" zoomScaleNormal="50" workbookViewId="0">
      <selection activeCell="U39" sqref="U39"/>
    </sheetView>
  </sheetViews>
  <sheetFormatPr defaultColWidth="3.28515625" defaultRowHeight="15.75" x14ac:dyDescent="0.25"/>
  <cols>
    <col min="1" max="1" width="6.5703125" style="23" customWidth="1"/>
    <col min="2" max="2" width="5.140625" style="23" customWidth="1"/>
    <col min="3" max="3" width="4.42578125" style="23" customWidth="1"/>
    <col min="4" max="4" width="6.42578125" style="23" customWidth="1"/>
    <col min="5" max="5" width="4.28515625" style="23" customWidth="1"/>
    <col min="6" max="6" width="4.42578125" style="23" customWidth="1"/>
    <col min="7" max="7" width="3.7109375" style="23" customWidth="1"/>
    <col min="8" max="8" width="3.85546875" style="23" customWidth="1"/>
    <col min="9" max="9" width="4" style="23" customWidth="1"/>
    <col min="10" max="10" width="4.140625" style="23" customWidth="1"/>
    <col min="11" max="11" width="4.7109375" style="23" customWidth="1"/>
    <col min="12" max="12" width="4.85546875" style="23" customWidth="1"/>
    <col min="13" max="13" width="4" style="23" customWidth="1"/>
    <col min="14" max="14" width="5" style="23" customWidth="1"/>
    <col min="15" max="15" width="5.140625" style="23" customWidth="1"/>
    <col min="16" max="16" width="5.7109375" style="23" customWidth="1"/>
    <col min="17" max="18" width="4" style="23" customWidth="1"/>
    <col min="19" max="19" width="3.85546875" style="23" customWidth="1"/>
    <col min="20" max="20" width="4.85546875" style="23" customWidth="1"/>
    <col min="21" max="21" width="4.7109375" style="23" customWidth="1"/>
    <col min="22" max="22" width="6" style="23" customWidth="1"/>
    <col min="23" max="23" width="6.7109375" style="23" customWidth="1"/>
    <col min="24" max="24" width="6.140625" style="23" customWidth="1"/>
    <col min="25" max="25" width="7" style="23" customWidth="1"/>
    <col min="26" max="26" width="6.85546875" style="23" customWidth="1"/>
    <col min="27" max="27" width="6.7109375" style="23" customWidth="1"/>
    <col min="28" max="28" width="6" style="23" customWidth="1"/>
    <col min="29" max="29" width="7.5703125" style="23" customWidth="1"/>
    <col min="30" max="30" width="7.140625" style="23" customWidth="1"/>
    <col min="31" max="31" width="5.7109375" style="23" customWidth="1"/>
    <col min="32" max="32" width="7.42578125" style="23" customWidth="1"/>
    <col min="33" max="33" width="7" style="23" customWidth="1"/>
    <col min="34" max="34" width="7.42578125" style="23" customWidth="1"/>
    <col min="35" max="35" width="7.85546875" style="23" customWidth="1"/>
    <col min="36" max="36" width="8.140625" style="23" customWidth="1"/>
    <col min="37" max="37" width="7.85546875" style="23" customWidth="1"/>
    <col min="38" max="38" width="6.7109375" style="23" customWidth="1"/>
    <col min="39" max="39" width="6" style="23" customWidth="1"/>
    <col min="40" max="40" width="8.140625" style="23" customWidth="1"/>
    <col min="41" max="41" width="7.42578125" style="23" customWidth="1"/>
    <col min="42" max="42" width="5.140625" style="23" customWidth="1"/>
    <col min="43" max="43" width="4.5703125" style="23" customWidth="1"/>
    <col min="44" max="44" width="4.7109375" style="23" customWidth="1"/>
    <col min="45" max="45" width="3.85546875" style="23" customWidth="1"/>
    <col min="46" max="46" width="4.5703125" style="23" customWidth="1"/>
    <col min="47" max="47" width="5.42578125" style="23" customWidth="1"/>
    <col min="48" max="48" width="4.42578125" style="23" customWidth="1"/>
    <col min="49" max="49" width="6.7109375" style="23" customWidth="1"/>
    <col min="50" max="50" width="4.7109375" style="23" customWidth="1"/>
    <col min="51" max="51" width="5.42578125" style="23" customWidth="1"/>
    <col min="52" max="52" width="5.5703125" style="23" customWidth="1"/>
    <col min="53" max="53" width="4" style="23" customWidth="1"/>
    <col min="54" max="16384" width="3.28515625" style="23"/>
  </cols>
  <sheetData>
    <row r="1" spans="1:53" ht="33.75" customHeight="1" x14ac:dyDescent="0.4">
      <c r="A1" s="276" t="s">
        <v>50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7" t="s">
        <v>51</v>
      </c>
      <c r="Q1" s="277"/>
      <c r="R1" s="277"/>
      <c r="S1" s="277"/>
      <c r="T1" s="277"/>
      <c r="U1" s="277"/>
      <c r="V1" s="277"/>
      <c r="W1" s="277"/>
      <c r="X1" s="277"/>
      <c r="Y1" s="277"/>
      <c r="Z1" s="277"/>
      <c r="AA1" s="277"/>
      <c r="AB1" s="277"/>
      <c r="AC1" s="277"/>
      <c r="AD1" s="277"/>
      <c r="AE1" s="277"/>
      <c r="AF1" s="277"/>
      <c r="AG1" s="277"/>
      <c r="AH1" s="277"/>
      <c r="AI1" s="277"/>
      <c r="AJ1" s="277"/>
      <c r="AK1" s="277"/>
      <c r="AL1" s="277"/>
      <c r="AM1" s="277"/>
      <c r="AN1" s="22"/>
    </row>
    <row r="2" spans="1:53" ht="30" x14ac:dyDescent="0.4">
      <c r="A2" s="276" t="s">
        <v>52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</row>
    <row r="3" spans="1:53" ht="33" customHeight="1" x14ac:dyDescent="0.45">
      <c r="A3" s="276" t="s">
        <v>79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8" t="s">
        <v>53</v>
      </c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278"/>
      <c r="AD3" s="278"/>
      <c r="AE3" s="278"/>
      <c r="AF3" s="278"/>
      <c r="AG3" s="278"/>
      <c r="AH3" s="278"/>
      <c r="AI3" s="278"/>
      <c r="AJ3" s="278"/>
      <c r="AK3" s="278"/>
      <c r="AL3" s="278"/>
      <c r="AM3" s="278"/>
      <c r="AN3" s="274" t="s">
        <v>222</v>
      </c>
      <c r="AO3" s="274"/>
      <c r="AP3" s="274"/>
      <c r="AQ3" s="274"/>
      <c r="AR3" s="274"/>
      <c r="AS3" s="274"/>
      <c r="AT3" s="274"/>
      <c r="AU3" s="274"/>
      <c r="AV3" s="274"/>
      <c r="AW3" s="274"/>
      <c r="AX3" s="274"/>
      <c r="AY3" s="274"/>
      <c r="AZ3" s="274"/>
      <c r="BA3" s="274"/>
    </row>
    <row r="4" spans="1:53" ht="30.75" x14ac:dyDescent="0.45">
      <c r="A4" s="275" t="s">
        <v>217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74"/>
      <c r="AO4" s="274"/>
      <c r="AP4" s="274"/>
      <c r="AQ4" s="274"/>
      <c r="AR4" s="274"/>
      <c r="AS4" s="274"/>
      <c r="AT4" s="274"/>
      <c r="AU4" s="274"/>
      <c r="AV4" s="274"/>
      <c r="AW4" s="274"/>
      <c r="AX4" s="274"/>
      <c r="AY4" s="274"/>
      <c r="AZ4" s="274"/>
      <c r="BA4" s="274"/>
    </row>
    <row r="5" spans="1:53" ht="36.75" customHeight="1" x14ac:dyDescent="0.4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79" t="s">
        <v>54</v>
      </c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80"/>
    </row>
    <row r="6" spans="1:53" s="28" customFormat="1" ht="24.75" customHeight="1" x14ac:dyDescent="0.4">
      <c r="A6" s="276" t="s">
        <v>298</v>
      </c>
      <c r="B6" s="276"/>
      <c r="C6" s="276"/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276"/>
      <c r="O6" s="276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81"/>
      <c r="AP6" s="281"/>
      <c r="AQ6" s="281"/>
      <c r="AR6" s="281"/>
      <c r="AS6" s="281"/>
      <c r="AT6" s="281"/>
      <c r="AU6" s="281"/>
      <c r="AV6" s="281"/>
      <c r="AW6" s="281"/>
      <c r="AX6" s="281"/>
      <c r="AY6" s="281"/>
      <c r="AZ6" s="281"/>
      <c r="BA6" s="281"/>
    </row>
    <row r="7" spans="1:53" s="28" customFormat="1" ht="27" customHeight="1" x14ac:dyDescent="0.4">
      <c r="A7" s="276" t="s">
        <v>299</v>
      </c>
      <c r="B7" s="276"/>
      <c r="C7" s="276"/>
      <c r="D7" s="276"/>
      <c r="E7" s="276"/>
      <c r="F7" s="276"/>
      <c r="G7" s="276"/>
      <c r="H7" s="276"/>
      <c r="I7" s="276"/>
      <c r="J7" s="276"/>
      <c r="K7" s="276"/>
      <c r="L7" s="276"/>
      <c r="M7" s="276"/>
      <c r="N7" s="276"/>
      <c r="O7" s="276"/>
      <c r="P7" s="282" t="s">
        <v>80</v>
      </c>
      <c r="Q7" s="282"/>
      <c r="R7" s="282"/>
      <c r="S7" s="282"/>
      <c r="T7" s="282"/>
      <c r="U7" s="282"/>
      <c r="V7" s="282"/>
      <c r="W7" s="282"/>
      <c r="X7" s="282"/>
      <c r="Y7" s="282"/>
      <c r="Z7" s="282"/>
      <c r="AA7" s="282"/>
      <c r="AB7" s="282"/>
      <c r="AC7" s="282"/>
      <c r="AD7" s="282"/>
      <c r="AE7" s="282"/>
      <c r="AF7" s="282"/>
      <c r="AG7" s="282"/>
      <c r="AH7" s="282"/>
      <c r="AI7" s="282"/>
      <c r="AJ7" s="282"/>
      <c r="AK7" s="282"/>
      <c r="AL7" s="282"/>
      <c r="AM7" s="29"/>
      <c r="AN7" s="283" t="s">
        <v>155</v>
      </c>
      <c r="AO7" s="284"/>
      <c r="AP7" s="284"/>
      <c r="AQ7" s="284"/>
      <c r="AR7" s="284"/>
      <c r="AS7" s="284"/>
      <c r="AT7" s="284"/>
      <c r="AU7" s="284"/>
      <c r="AV7" s="284"/>
      <c r="AW7" s="284"/>
      <c r="AX7" s="284"/>
      <c r="AY7" s="284"/>
      <c r="AZ7" s="284"/>
      <c r="BA7" s="284"/>
    </row>
    <row r="8" spans="1:53" s="28" customFormat="1" ht="27.75" customHeight="1" x14ac:dyDescent="0.4">
      <c r="P8" s="282" t="s">
        <v>301</v>
      </c>
      <c r="Q8" s="282"/>
      <c r="R8" s="282"/>
      <c r="S8" s="282"/>
      <c r="T8" s="282"/>
      <c r="U8" s="282"/>
      <c r="V8" s="282"/>
      <c r="W8" s="282"/>
      <c r="X8" s="282"/>
      <c r="Y8" s="282"/>
      <c r="Z8" s="282"/>
      <c r="AA8" s="282"/>
      <c r="AB8" s="282"/>
      <c r="AC8" s="282"/>
      <c r="AD8" s="282"/>
      <c r="AE8" s="282"/>
      <c r="AF8" s="282"/>
      <c r="AG8" s="282"/>
      <c r="AH8" s="282"/>
      <c r="AI8" s="282"/>
      <c r="AJ8" s="282"/>
      <c r="AK8" s="282"/>
      <c r="AL8" s="282"/>
      <c r="AM8" s="29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</row>
    <row r="9" spans="1:53" s="28" customFormat="1" ht="27.75" customHeight="1" x14ac:dyDescent="0.4">
      <c r="P9" s="292" t="s">
        <v>300</v>
      </c>
      <c r="Q9" s="292"/>
      <c r="R9" s="292"/>
      <c r="S9" s="292"/>
      <c r="T9" s="292"/>
      <c r="U9" s="292"/>
      <c r="V9" s="292"/>
      <c r="W9" s="292"/>
      <c r="X9" s="292"/>
      <c r="Y9" s="292"/>
      <c r="Z9" s="292"/>
      <c r="AA9" s="292"/>
      <c r="AB9" s="292"/>
      <c r="AC9" s="292"/>
      <c r="AD9" s="292"/>
      <c r="AE9" s="292"/>
      <c r="AF9" s="292"/>
      <c r="AG9" s="292"/>
      <c r="AH9" s="292"/>
      <c r="AI9" s="292"/>
      <c r="AJ9" s="292"/>
      <c r="AK9" s="292"/>
      <c r="AL9" s="292"/>
      <c r="AM9" s="29"/>
      <c r="AN9" s="293" t="s">
        <v>156</v>
      </c>
      <c r="AO9" s="293"/>
      <c r="AP9" s="293"/>
      <c r="AQ9" s="293"/>
      <c r="AR9" s="293"/>
      <c r="AS9" s="293"/>
      <c r="AT9" s="293"/>
      <c r="AU9" s="293"/>
      <c r="AV9" s="293"/>
      <c r="AW9" s="293"/>
      <c r="AX9" s="293"/>
      <c r="AY9" s="293"/>
      <c r="AZ9" s="293"/>
      <c r="BA9" s="293"/>
    </row>
    <row r="10" spans="1:53" s="28" customFormat="1" ht="27.75" customHeight="1" x14ac:dyDescent="0.35">
      <c r="P10" s="291" t="s">
        <v>55</v>
      </c>
      <c r="Q10" s="295"/>
      <c r="R10" s="295"/>
      <c r="S10" s="295"/>
      <c r="T10" s="295"/>
      <c r="U10" s="295"/>
      <c r="V10" s="295"/>
      <c r="W10" s="295"/>
      <c r="X10" s="295"/>
      <c r="Y10" s="295"/>
      <c r="Z10" s="295"/>
      <c r="AA10" s="295"/>
      <c r="AB10" s="295"/>
      <c r="AC10" s="295"/>
      <c r="AD10" s="295"/>
      <c r="AE10" s="295"/>
      <c r="AF10" s="295"/>
      <c r="AG10" s="295"/>
      <c r="AH10" s="295"/>
      <c r="AI10" s="295"/>
      <c r="AJ10" s="295"/>
      <c r="AK10" s="295"/>
      <c r="AL10" s="296"/>
      <c r="AM10" s="296"/>
      <c r="AN10" s="294"/>
      <c r="AO10" s="294"/>
      <c r="AP10" s="294"/>
      <c r="AQ10" s="294"/>
      <c r="AR10" s="294"/>
      <c r="AS10" s="294"/>
      <c r="AT10" s="294"/>
      <c r="AU10" s="294"/>
      <c r="AV10" s="294"/>
      <c r="AW10" s="294"/>
      <c r="AX10" s="294"/>
      <c r="AY10" s="294"/>
      <c r="AZ10" s="294"/>
      <c r="BA10" s="294"/>
    </row>
    <row r="11" spans="1:53" s="28" customFormat="1" ht="27.75" customHeight="1" x14ac:dyDescent="0.4">
      <c r="P11" s="291" t="s">
        <v>81</v>
      </c>
      <c r="Q11" s="291"/>
      <c r="R11" s="291"/>
      <c r="S11" s="291"/>
      <c r="T11" s="291"/>
      <c r="U11" s="291"/>
      <c r="V11" s="291"/>
      <c r="W11" s="291"/>
      <c r="X11" s="291"/>
      <c r="Y11" s="291"/>
      <c r="Z11" s="291"/>
      <c r="AA11" s="291"/>
      <c r="AB11" s="291"/>
      <c r="AC11" s="291"/>
      <c r="AD11" s="291"/>
      <c r="AE11" s="291"/>
      <c r="AF11" s="291"/>
      <c r="AG11" s="291"/>
      <c r="AH11" s="291"/>
      <c r="AI11" s="291"/>
      <c r="AJ11" s="291"/>
      <c r="AK11" s="291"/>
      <c r="AL11" s="291"/>
      <c r="AM11" s="291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</row>
    <row r="12" spans="1:53" s="28" customFormat="1" ht="27.75" customHeight="1" x14ac:dyDescent="0.4">
      <c r="P12" s="31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3"/>
      <c r="AM12" s="33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</row>
    <row r="13" spans="1:53" s="28" customFormat="1" ht="27.75" customHeight="1" x14ac:dyDescent="0.4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5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7"/>
      <c r="AM13" s="117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</row>
    <row r="14" spans="1:53" s="28" customFormat="1" ht="18.75" x14ac:dyDescent="0.3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</row>
    <row r="15" spans="1:53" s="28" customFormat="1" ht="22.5" x14ac:dyDescent="0.3">
      <c r="A15" s="297" t="s">
        <v>322</v>
      </c>
      <c r="B15" s="297"/>
      <c r="C15" s="297"/>
      <c r="D15" s="297"/>
      <c r="E15" s="297"/>
      <c r="F15" s="297"/>
      <c r="G15" s="297"/>
      <c r="H15" s="297"/>
      <c r="I15" s="297"/>
      <c r="J15" s="297"/>
      <c r="K15" s="297"/>
      <c r="L15" s="297"/>
      <c r="M15" s="297"/>
      <c r="N15" s="297"/>
      <c r="O15" s="297"/>
      <c r="P15" s="297"/>
      <c r="Q15" s="297"/>
      <c r="R15" s="297"/>
      <c r="S15" s="297"/>
      <c r="T15" s="297"/>
      <c r="U15" s="297"/>
      <c r="V15" s="297"/>
      <c r="W15" s="297"/>
      <c r="X15" s="297"/>
      <c r="Y15" s="297"/>
      <c r="Z15" s="297"/>
      <c r="AA15" s="297"/>
      <c r="AB15" s="297"/>
      <c r="AC15" s="297"/>
      <c r="AD15" s="297"/>
      <c r="AE15" s="297"/>
      <c r="AF15" s="297"/>
      <c r="AG15" s="297"/>
      <c r="AH15" s="297"/>
      <c r="AI15" s="297"/>
      <c r="AJ15" s="297"/>
      <c r="AK15" s="297"/>
      <c r="AL15" s="297"/>
      <c r="AM15" s="297"/>
      <c r="AN15" s="297"/>
      <c r="AO15" s="297"/>
      <c r="AP15" s="297"/>
      <c r="AQ15" s="297"/>
      <c r="AR15" s="297"/>
      <c r="AS15" s="297"/>
      <c r="AT15" s="297"/>
      <c r="AU15" s="297"/>
      <c r="AV15" s="297"/>
      <c r="AW15" s="297"/>
      <c r="AX15" s="297"/>
      <c r="AY15" s="297"/>
      <c r="AZ15" s="297"/>
      <c r="BA15" s="297"/>
    </row>
    <row r="16" spans="1:53" s="28" customFormat="1" ht="19.5" thickBot="1" x14ac:dyDescent="0.35">
      <c r="A16" s="163"/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63"/>
      <c r="AT16" s="163"/>
      <c r="AU16" s="163"/>
      <c r="AV16" s="163"/>
      <c r="AW16" s="163"/>
      <c r="AX16" s="163"/>
      <c r="AY16" s="163"/>
      <c r="AZ16" s="163"/>
      <c r="BA16" s="163"/>
    </row>
    <row r="17" spans="1:53" ht="18" customHeight="1" x14ac:dyDescent="0.25">
      <c r="A17" s="335" t="s">
        <v>56</v>
      </c>
      <c r="B17" s="285" t="s">
        <v>57</v>
      </c>
      <c r="C17" s="286"/>
      <c r="D17" s="286"/>
      <c r="E17" s="287"/>
      <c r="F17" s="285" t="s">
        <v>58</v>
      </c>
      <c r="G17" s="286"/>
      <c r="H17" s="286"/>
      <c r="I17" s="287"/>
      <c r="J17" s="288" t="s">
        <v>59</v>
      </c>
      <c r="K17" s="289"/>
      <c r="L17" s="289"/>
      <c r="M17" s="289"/>
      <c r="N17" s="288" t="s">
        <v>60</v>
      </c>
      <c r="O17" s="289"/>
      <c r="P17" s="289"/>
      <c r="Q17" s="289"/>
      <c r="R17" s="290"/>
      <c r="S17" s="288" t="s">
        <v>61</v>
      </c>
      <c r="T17" s="326"/>
      <c r="U17" s="326"/>
      <c r="V17" s="326"/>
      <c r="W17" s="290"/>
      <c r="X17" s="288" t="s">
        <v>62</v>
      </c>
      <c r="Y17" s="289"/>
      <c r="Z17" s="289"/>
      <c r="AA17" s="290"/>
      <c r="AB17" s="285" t="s">
        <v>63</v>
      </c>
      <c r="AC17" s="286"/>
      <c r="AD17" s="286"/>
      <c r="AE17" s="287"/>
      <c r="AF17" s="285" t="s">
        <v>64</v>
      </c>
      <c r="AG17" s="286"/>
      <c r="AH17" s="286"/>
      <c r="AI17" s="287"/>
      <c r="AJ17" s="288" t="s">
        <v>65</v>
      </c>
      <c r="AK17" s="326"/>
      <c r="AL17" s="326"/>
      <c r="AM17" s="326"/>
      <c r="AN17" s="290"/>
      <c r="AO17" s="288" t="s">
        <v>66</v>
      </c>
      <c r="AP17" s="289"/>
      <c r="AQ17" s="289"/>
      <c r="AR17" s="289"/>
      <c r="AS17" s="298" t="s">
        <v>67</v>
      </c>
      <c r="AT17" s="299"/>
      <c r="AU17" s="299"/>
      <c r="AV17" s="299"/>
      <c r="AW17" s="300"/>
      <c r="AX17" s="288" t="s">
        <v>68</v>
      </c>
      <c r="AY17" s="289"/>
      <c r="AZ17" s="289"/>
      <c r="BA17" s="290"/>
    </row>
    <row r="18" spans="1:53" s="1" customFormat="1" ht="20.25" customHeight="1" thickBot="1" x14ac:dyDescent="0.3">
      <c r="A18" s="336"/>
      <c r="B18" s="164">
        <v>1</v>
      </c>
      <c r="C18" s="165">
        <v>2</v>
      </c>
      <c r="D18" s="165">
        <v>3</v>
      </c>
      <c r="E18" s="166">
        <v>4</v>
      </c>
      <c r="F18" s="164">
        <v>5</v>
      </c>
      <c r="G18" s="165">
        <v>6</v>
      </c>
      <c r="H18" s="165">
        <v>7</v>
      </c>
      <c r="I18" s="166">
        <v>8</v>
      </c>
      <c r="J18" s="164">
        <v>9</v>
      </c>
      <c r="K18" s="165">
        <v>10</v>
      </c>
      <c r="L18" s="165">
        <v>11</v>
      </c>
      <c r="M18" s="167">
        <v>12</v>
      </c>
      <c r="N18" s="164">
        <v>13</v>
      </c>
      <c r="O18" s="165">
        <v>14</v>
      </c>
      <c r="P18" s="165">
        <v>15</v>
      </c>
      <c r="Q18" s="165">
        <v>16</v>
      </c>
      <c r="R18" s="166">
        <v>17</v>
      </c>
      <c r="S18" s="164">
        <v>18</v>
      </c>
      <c r="T18" s="165">
        <v>19</v>
      </c>
      <c r="U18" s="165">
        <v>20</v>
      </c>
      <c r="V18" s="165">
        <v>21</v>
      </c>
      <c r="W18" s="166">
        <v>22</v>
      </c>
      <c r="X18" s="164">
        <v>23</v>
      </c>
      <c r="Y18" s="165">
        <v>24</v>
      </c>
      <c r="Z18" s="165">
        <v>25</v>
      </c>
      <c r="AA18" s="166">
        <v>26</v>
      </c>
      <c r="AB18" s="164">
        <v>27</v>
      </c>
      <c r="AC18" s="165">
        <v>28</v>
      </c>
      <c r="AD18" s="165">
        <v>29</v>
      </c>
      <c r="AE18" s="166">
        <v>30</v>
      </c>
      <c r="AF18" s="164">
        <v>31</v>
      </c>
      <c r="AG18" s="165">
        <v>32</v>
      </c>
      <c r="AH18" s="165">
        <v>33</v>
      </c>
      <c r="AI18" s="166">
        <v>34</v>
      </c>
      <c r="AJ18" s="164">
        <v>35</v>
      </c>
      <c r="AK18" s="165">
        <v>36</v>
      </c>
      <c r="AL18" s="165">
        <v>37</v>
      </c>
      <c r="AM18" s="165">
        <v>38</v>
      </c>
      <c r="AN18" s="166">
        <v>39</v>
      </c>
      <c r="AO18" s="164">
        <v>40</v>
      </c>
      <c r="AP18" s="165">
        <v>41</v>
      </c>
      <c r="AQ18" s="165">
        <v>42</v>
      </c>
      <c r="AR18" s="167">
        <v>43</v>
      </c>
      <c r="AS18" s="164">
        <v>44</v>
      </c>
      <c r="AT18" s="165">
        <v>45</v>
      </c>
      <c r="AU18" s="165">
        <v>46</v>
      </c>
      <c r="AV18" s="165">
        <v>47</v>
      </c>
      <c r="AW18" s="166">
        <v>48</v>
      </c>
      <c r="AX18" s="164">
        <v>49</v>
      </c>
      <c r="AY18" s="165">
        <v>50</v>
      </c>
      <c r="AZ18" s="165">
        <v>51</v>
      </c>
      <c r="BA18" s="166">
        <v>52</v>
      </c>
    </row>
    <row r="19" spans="1:53" ht="20.100000000000001" customHeight="1" thickBot="1" x14ac:dyDescent="0.35">
      <c r="A19" s="168">
        <v>1</v>
      </c>
      <c r="B19" s="169" t="s">
        <v>69</v>
      </c>
      <c r="C19" s="170" t="s">
        <v>69</v>
      </c>
      <c r="D19" s="170" t="s">
        <v>69</v>
      </c>
      <c r="E19" s="171" t="s">
        <v>69</v>
      </c>
      <c r="F19" s="169" t="s">
        <v>69</v>
      </c>
      <c r="G19" s="170" t="s">
        <v>69</v>
      </c>
      <c r="H19" s="170" t="s">
        <v>69</v>
      </c>
      <c r="I19" s="171" t="s">
        <v>69</v>
      </c>
      <c r="J19" s="169" t="s">
        <v>69</v>
      </c>
      <c r="K19" s="170" t="s">
        <v>69</v>
      </c>
      <c r="L19" s="170" t="s">
        <v>69</v>
      </c>
      <c r="M19" s="171" t="s">
        <v>69</v>
      </c>
      <c r="N19" s="169" t="s">
        <v>69</v>
      </c>
      <c r="O19" s="170" t="s">
        <v>69</v>
      </c>
      <c r="P19" s="170" t="s">
        <v>69</v>
      </c>
      <c r="Q19" s="170" t="s">
        <v>13</v>
      </c>
      <c r="R19" s="171" t="s">
        <v>70</v>
      </c>
      <c r="S19" s="171" t="s">
        <v>70</v>
      </c>
      <c r="T19" s="170" t="s">
        <v>71</v>
      </c>
      <c r="U19" s="170" t="s">
        <v>71</v>
      </c>
      <c r="V19" s="171" t="s">
        <v>69</v>
      </c>
      <c r="W19" s="171" t="s">
        <v>69</v>
      </c>
      <c r="X19" s="169" t="s">
        <v>69</v>
      </c>
      <c r="Y19" s="170" t="s">
        <v>69</v>
      </c>
      <c r="Z19" s="170" t="s">
        <v>69</v>
      </c>
      <c r="AA19" s="171" t="s">
        <v>69</v>
      </c>
      <c r="AB19" s="169" t="s">
        <v>69</v>
      </c>
      <c r="AC19" s="169" t="s">
        <v>69</v>
      </c>
      <c r="AD19" s="169" t="s">
        <v>69</v>
      </c>
      <c r="AE19" s="169" t="s">
        <v>69</v>
      </c>
      <c r="AF19" s="169" t="s">
        <v>69</v>
      </c>
      <c r="AG19" s="170" t="s">
        <v>69</v>
      </c>
      <c r="AH19" s="170" t="s">
        <v>69</v>
      </c>
      <c r="AI19" s="171" t="s">
        <v>69</v>
      </c>
      <c r="AJ19" s="170" t="s">
        <v>69</v>
      </c>
      <c r="AK19" s="170" t="s">
        <v>69</v>
      </c>
      <c r="AL19" s="170" t="s">
        <v>69</v>
      </c>
      <c r="AM19" s="170" t="s">
        <v>69</v>
      </c>
      <c r="AN19" s="170" t="s">
        <v>13</v>
      </c>
      <c r="AO19" s="170" t="s">
        <v>323</v>
      </c>
      <c r="AP19" s="170" t="s">
        <v>70</v>
      </c>
      <c r="AQ19" s="170" t="s">
        <v>70</v>
      </c>
      <c r="AR19" s="171" t="s">
        <v>71</v>
      </c>
      <c r="AS19" s="169" t="s">
        <v>71</v>
      </c>
      <c r="AT19" s="170" t="s">
        <v>71</v>
      </c>
      <c r="AU19" s="170" t="s">
        <v>71</v>
      </c>
      <c r="AV19" s="170" t="s">
        <v>71</v>
      </c>
      <c r="AW19" s="171" t="s">
        <v>71</v>
      </c>
      <c r="AX19" s="172" t="s">
        <v>71</v>
      </c>
      <c r="AY19" s="170" t="s">
        <v>71</v>
      </c>
      <c r="AZ19" s="170" t="s">
        <v>71</v>
      </c>
      <c r="BA19" s="171" t="s">
        <v>71</v>
      </c>
    </row>
    <row r="20" spans="1:53" ht="20.100000000000001" customHeight="1" thickBot="1" x14ac:dyDescent="0.35">
      <c r="A20" s="173">
        <v>2</v>
      </c>
      <c r="B20" s="174" t="s">
        <v>69</v>
      </c>
      <c r="C20" s="175" t="s">
        <v>69</v>
      </c>
      <c r="D20" s="175" t="s">
        <v>69</v>
      </c>
      <c r="E20" s="176" t="s">
        <v>69</v>
      </c>
      <c r="F20" s="174" t="s">
        <v>69</v>
      </c>
      <c r="G20" s="175" t="s">
        <v>69</v>
      </c>
      <c r="H20" s="175" t="s">
        <v>69</v>
      </c>
      <c r="I20" s="176" t="s">
        <v>69</v>
      </c>
      <c r="J20" s="174" t="s">
        <v>69</v>
      </c>
      <c r="K20" s="175" t="s">
        <v>69</v>
      </c>
      <c r="L20" s="175" t="s">
        <v>69</v>
      </c>
      <c r="M20" s="176" t="s">
        <v>69</v>
      </c>
      <c r="N20" s="174" t="s">
        <v>69</v>
      </c>
      <c r="O20" s="175" t="s">
        <v>69</v>
      </c>
      <c r="P20" s="175" t="s">
        <v>69</v>
      </c>
      <c r="Q20" s="170" t="s">
        <v>13</v>
      </c>
      <c r="R20" s="171" t="s">
        <v>70</v>
      </c>
      <c r="S20" s="171" t="s">
        <v>70</v>
      </c>
      <c r="T20" s="170" t="s">
        <v>71</v>
      </c>
      <c r="U20" s="170" t="s">
        <v>71</v>
      </c>
      <c r="V20" s="171" t="s">
        <v>69</v>
      </c>
      <c r="W20" s="176" t="s">
        <v>69</v>
      </c>
      <c r="X20" s="174" t="s">
        <v>69</v>
      </c>
      <c r="Y20" s="174" t="s">
        <v>69</v>
      </c>
      <c r="Z20" s="174" t="s">
        <v>69</v>
      </c>
      <c r="AA20" s="174" t="s">
        <v>69</v>
      </c>
      <c r="AB20" s="174" t="s">
        <v>69</v>
      </c>
      <c r="AC20" s="174" t="s">
        <v>69</v>
      </c>
      <c r="AD20" s="174" t="s">
        <v>69</v>
      </c>
      <c r="AE20" s="174" t="s">
        <v>69</v>
      </c>
      <c r="AF20" s="174" t="s">
        <v>69</v>
      </c>
      <c r="AG20" s="174" t="s">
        <v>69</v>
      </c>
      <c r="AH20" s="174" t="s">
        <v>69</v>
      </c>
      <c r="AI20" s="174" t="s">
        <v>69</v>
      </c>
      <c r="AJ20" s="174" t="s">
        <v>69</v>
      </c>
      <c r="AK20" s="174" t="s">
        <v>69</v>
      </c>
      <c r="AL20" s="174" t="s">
        <v>69</v>
      </c>
      <c r="AM20" s="174" t="s">
        <v>69</v>
      </c>
      <c r="AN20" s="175" t="s">
        <v>13</v>
      </c>
      <c r="AO20" s="170" t="s">
        <v>323</v>
      </c>
      <c r="AP20" s="175" t="s">
        <v>70</v>
      </c>
      <c r="AQ20" s="175" t="s">
        <v>70</v>
      </c>
      <c r="AR20" s="176" t="s">
        <v>71</v>
      </c>
      <c r="AS20" s="174" t="s">
        <v>71</v>
      </c>
      <c r="AT20" s="175" t="s">
        <v>71</v>
      </c>
      <c r="AU20" s="175" t="s">
        <v>71</v>
      </c>
      <c r="AV20" s="175" t="s">
        <v>71</v>
      </c>
      <c r="AW20" s="176" t="s">
        <v>71</v>
      </c>
      <c r="AX20" s="177" t="s">
        <v>71</v>
      </c>
      <c r="AY20" s="175" t="s">
        <v>71</v>
      </c>
      <c r="AZ20" s="175" t="s">
        <v>71</v>
      </c>
      <c r="BA20" s="176" t="s">
        <v>71</v>
      </c>
    </row>
    <row r="21" spans="1:53" ht="20.100000000000001" customHeight="1" thickBot="1" x14ac:dyDescent="0.35">
      <c r="A21" s="173">
        <v>3</v>
      </c>
      <c r="B21" s="174" t="s">
        <v>69</v>
      </c>
      <c r="C21" s="175" t="s">
        <v>69</v>
      </c>
      <c r="D21" s="175" t="s">
        <v>69</v>
      </c>
      <c r="E21" s="176" t="s">
        <v>69</v>
      </c>
      <c r="F21" s="174" t="s">
        <v>69</v>
      </c>
      <c r="G21" s="175" t="s">
        <v>69</v>
      </c>
      <c r="H21" s="175" t="s">
        <v>69</v>
      </c>
      <c r="I21" s="176" t="s">
        <v>69</v>
      </c>
      <c r="J21" s="174" t="s">
        <v>69</v>
      </c>
      <c r="K21" s="175" t="s">
        <v>69</v>
      </c>
      <c r="L21" s="175" t="s">
        <v>69</v>
      </c>
      <c r="M21" s="176" t="s">
        <v>69</v>
      </c>
      <c r="N21" s="174" t="s">
        <v>69</v>
      </c>
      <c r="O21" s="175" t="s">
        <v>69</v>
      </c>
      <c r="P21" s="175" t="s">
        <v>69</v>
      </c>
      <c r="Q21" s="170" t="s">
        <v>13</v>
      </c>
      <c r="R21" s="171" t="s">
        <v>70</v>
      </c>
      <c r="S21" s="171" t="s">
        <v>70</v>
      </c>
      <c r="T21" s="170" t="s">
        <v>71</v>
      </c>
      <c r="U21" s="170" t="s">
        <v>11</v>
      </c>
      <c r="V21" s="171" t="s">
        <v>324</v>
      </c>
      <c r="W21" s="171" t="s">
        <v>324</v>
      </c>
      <c r="X21" s="171" t="s">
        <v>324</v>
      </c>
      <c r="Y21" s="171" t="s">
        <v>324</v>
      </c>
      <c r="Z21" s="171" t="s">
        <v>324</v>
      </c>
      <c r="AA21" s="171" t="s">
        <v>324</v>
      </c>
      <c r="AB21" s="171" t="s">
        <v>324</v>
      </c>
      <c r="AC21" s="171" t="s">
        <v>324</v>
      </c>
      <c r="AD21" s="171" t="s">
        <v>324</v>
      </c>
      <c r="AE21" s="171" t="s">
        <v>324</v>
      </c>
      <c r="AF21" s="171" t="s">
        <v>324</v>
      </c>
      <c r="AG21" s="171" t="s">
        <v>324</v>
      </c>
      <c r="AH21" s="171" t="s">
        <v>324</v>
      </c>
      <c r="AI21" s="171" t="s">
        <v>324</v>
      </c>
      <c r="AJ21" s="171" t="s">
        <v>324</v>
      </c>
      <c r="AK21" s="175" t="s">
        <v>69</v>
      </c>
      <c r="AL21" s="175" t="s">
        <v>69</v>
      </c>
      <c r="AM21" s="175" t="s">
        <v>69</v>
      </c>
      <c r="AN21" s="175" t="s">
        <v>13</v>
      </c>
      <c r="AO21" s="170" t="s">
        <v>323</v>
      </c>
      <c r="AP21" s="175" t="s">
        <v>70</v>
      </c>
      <c r="AQ21" s="175" t="s">
        <v>70</v>
      </c>
      <c r="AR21" s="176" t="s">
        <v>71</v>
      </c>
      <c r="AS21" s="174" t="s">
        <v>71</v>
      </c>
      <c r="AT21" s="175" t="s">
        <v>71</v>
      </c>
      <c r="AU21" s="175" t="s">
        <v>71</v>
      </c>
      <c r="AV21" s="175" t="s">
        <v>71</v>
      </c>
      <c r="AW21" s="176" t="s">
        <v>71</v>
      </c>
      <c r="AX21" s="177" t="s">
        <v>71</v>
      </c>
      <c r="AY21" s="175" t="s">
        <v>71</v>
      </c>
      <c r="AZ21" s="175" t="s">
        <v>71</v>
      </c>
      <c r="BA21" s="176" t="s">
        <v>71</v>
      </c>
    </row>
    <row r="22" spans="1:53" ht="19.5" customHeight="1" thickBot="1" x14ac:dyDescent="0.35">
      <c r="A22" s="178">
        <v>4</v>
      </c>
      <c r="B22" s="179" t="s">
        <v>69</v>
      </c>
      <c r="C22" s="180" t="s">
        <v>69</v>
      </c>
      <c r="D22" s="180" t="s">
        <v>69</v>
      </c>
      <c r="E22" s="181" t="s">
        <v>69</v>
      </c>
      <c r="F22" s="179" t="s">
        <v>69</v>
      </c>
      <c r="G22" s="180" t="s">
        <v>69</v>
      </c>
      <c r="H22" s="180" t="s">
        <v>69</v>
      </c>
      <c r="I22" s="181" t="s">
        <v>69</v>
      </c>
      <c r="J22" s="179" t="s">
        <v>69</v>
      </c>
      <c r="K22" s="180" t="s">
        <v>69</v>
      </c>
      <c r="L22" s="180" t="s">
        <v>69</v>
      </c>
      <c r="M22" s="181" t="s">
        <v>69</v>
      </c>
      <c r="N22" s="179" t="s">
        <v>69</v>
      </c>
      <c r="O22" s="180" t="s">
        <v>69</v>
      </c>
      <c r="P22" s="180" t="s">
        <v>69</v>
      </c>
      <c r="Q22" s="170" t="s">
        <v>13</v>
      </c>
      <c r="R22" s="171" t="s">
        <v>70</v>
      </c>
      <c r="S22" s="171" t="s">
        <v>70</v>
      </c>
      <c r="T22" s="170" t="s">
        <v>71</v>
      </c>
      <c r="U22" s="188" t="s">
        <v>11</v>
      </c>
      <c r="V22" s="171" t="s">
        <v>324</v>
      </c>
      <c r="W22" s="171" t="s">
        <v>324</v>
      </c>
      <c r="X22" s="171" t="s">
        <v>324</v>
      </c>
      <c r="Y22" s="171" t="s">
        <v>324</v>
      </c>
      <c r="Z22" s="171" t="s">
        <v>324</v>
      </c>
      <c r="AA22" s="171" t="s">
        <v>324</v>
      </c>
      <c r="AB22" s="171" t="s">
        <v>324</v>
      </c>
      <c r="AC22" s="171" t="s">
        <v>324</v>
      </c>
      <c r="AD22" s="171" t="s">
        <v>324</v>
      </c>
      <c r="AE22" s="171" t="s">
        <v>324</v>
      </c>
      <c r="AF22" s="171" t="s">
        <v>324</v>
      </c>
      <c r="AG22" s="171" t="s">
        <v>324</v>
      </c>
      <c r="AH22" s="171" t="s">
        <v>324</v>
      </c>
      <c r="AI22" s="171" t="s">
        <v>324</v>
      </c>
      <c r="AJ22" s="171" t="s">
        <v>324</v>
      </c>
      <c r="AK22" s="171" t="s">
        <v>334</v>
      </c>
      <c r="AL22" s="175" t="s">
        <v>69</v>
      </c>
      <c r="AM22" s="180" t="s">
        <v>13</v>
      </c>
      <c r="AN22" s="180" t="s">
        <v>70</v>
      </c>
      <c r="AO22" s="180" t="s">
        <v>70</v>
      </c>
      <c r="AP22" s="180" t="s">
        <v>70</v>
      </c>
      <c r="AQ22" s="180" t="s">
        <v>72</v>
      </c>
      <c r="AR22" s="180" t="s">
        <v>72</v>
      </c>
      <c r="AS22" s="301"/>
      <c r="AT22" s="302"/>
      <c r="AU22" s="302"/>
      <c r="AV22" s="302"/>
      <c r="AW22" s="303"/>
      <c r="AX22" s="182"/>
      <c r="AY22" s="183"/>
      <c r="AZ22" s="183"/>
      <c r="BA22" s="184"/>
    </row>
    <row r="23" spans="1:53" ht="19.5" customHeight="1" x14ac:dyDescent="0.3">
      <c r="A23" s="120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6"/>
      <c r="AG23" s="36"/>
      <c r="AH23" s="36"/>
      <c r="AI23" s="36"/>
      <c r="AJ23" s="35"/>
      <c r="AK23" s="35"/>
      <c r="AL23" s="35"/>
      <c r="AM23" s="35"/>
      <c r="AN23" s="35"/>
      <c r="AO23" s="35"/>
      <c r="AP23" s="35"/>
      <c r="AQ23" s="35"/>
      <c r="AR23" s="35"/>
      <c r="AS23" s="37"/>
      <c r="AT23" s="121"/>
      <c r="AU23" s="121"/>
      <c r="AV23" s="121"/>
      <c r="AW23" s="121"/>
      <c r="AX23" s="121"/>
      <c r="AY23" s="121"/>
      <c r="AZ23" s="121"/>
      <c r="BA23" s="121"/>
    </row>
    <row r="24" spans="1:53" ht="20.100000000000001" customHeight="1" x14ac:dyDescent="0.25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 t="s">
        <v>73</v>
      </c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  <c r="AV24" s="122"/>
      <c r="AW24" s="122"/>
      <c r="AX24" s="122"/>
      <c r="AY24" s="122"/>
      <c r="AZ24" s="122"/>
      <c r="BA24" s="122"/>
    </row>
    <row r="25" spans="1:53" s="38" customFormat="1" ht="21" customHeight="1" x14ac:dyDescent="0.3">
      <c r="A25" s="304" t="s">
        <v>244</v>
      </c>
      <c r="B25" s="304"/>
      <c r="C25" s="304"/>
      <c r="D25" s="304"/>
      <c r="E25" s="304"/>
      <c r="F25" s="304"/>
      <c r="G25" s="304"/>
      <c r="H25" s="304"/>
      <c r="I25" s="304"/>
      <c r="J25" s="305"/>
      <c r="K25" s="305"/>
      <c r="L25" s="305"/>
      <c r="M25" s="305"/>
      <c r="N25" s="305"/>
      <c r="O25" s="305"/>
      <c r="P25" s="305"/>
      <c r="Q25" s="305"/>
      <c r="R25" s="305"/>
      <c r="S25" s="305"/>
      <c r="T25" s="305"/>
      <c r="U25" s="305"/>
      <c r="V25" s="305"/>
      <c r="W25" s="305"/>
      <c r="X25" s="305"/>
      <c r="Y25" s="305"/>
      <c r="Z25" s="305"/>
      <c r="AA25" s="305"/>
      <c r="AB25" s="305"/>
      <c r="AC25" s="305"/>
      <c r="AD25" s="305"/>
      <c r="AE25" s="305"/>
      <c r="AF25" s="305"/>
      <c r="AG25" s="305"/>
      <c r="AH25" s="305"/>
      <c r="AI25" s="305"/>
      <c r="AJ25" s="305"/>
      <c r="AK25" s="305"/>
      <c r="AL25" s="305"/>
      <c r="AM25" s="305"/>
      <c r="AN25" s="305"/>
      <c r="AO25" s="305"/>
      <c r="AP25" s="305"/>
      <c r="AQ25" s="305"/>
      <c r="AR25" s="305"/>
      <c r="AS25" s="305"/>
      <c r="AT25" s="305"/>
      <c r="AU25" s="305"/>
      <c r="AV25" s="123"/>
      <c r="AW25" s="123"/>
      <c r="AX25" s="123"/>
      <c r="AY25" s="123"/>
      <c r="AZ25" s="123"/>
      <c r="BA25" s="124"/>
    </row>
    <row r="26" spans="1:53" x14ac:dyDescent="0.25">
      <c r="A26" s="124"/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4"/>
      <c r="AO26" s="124"/>
      <c r="AP26" s="124"/>
      <c r="AQ26" s="124"/>
      <c r="AR26" s="124"/>
      <c r="AS26" s="124"/>
      <c r="AT26" s="124"/>
      <c r="AU26" s="124"/>
      <c r="AV26" s="123"/>
      <c r="AW26" s="123"/>
      <c r="AX26" s="123"/>
      <c r="AY26" s="123"/>
      <c r="AZ26" s="123"/>
      <c r="BA26" s="124"/>
    </row>
    <row r="27" spans="1:53" ht="21.75" customHeight="1" x14ac:dyDescent="0.3">
      <c r="A27" s="125" t="s">
        <v>246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7"/>
      <c r="AX27" s="127"/>
      <c r="AY27" s="127"/>
      <c r="AZ27" s="127"/>
      <c r="BA27" s="114"/>
    </row>
    <row r="28" spans="1:53" ht="11.25" customHeight="1" x14ac:dyDescent="0.3">
      <c r="A28" s="128"/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14"/>
    </row>
    <row r="29" spans="1:53" ht="22.5" customHeight="1" x14ac:dyDescent="0.25">
      <c r="A29" s="306" t="s">
        <v>56</v>
      </c>
      <c r="B29" s="307"/>
      <c r="C29" s="312" t="s">
        <v>74</v>
      </c>
      <c r="D29" s="313"/>
      <c r="E29" s="313"/>
      <c r="F29" s="307"/>
      <c r="G29" s="316" t="s">
        <v>325</v>
      </c>
      <c r="H29" s="317"/>
      <c r="I29" s="318"/>
      <c r="J29" s="325" t="s">
        <v>49</v>
      </c>
      <c r="K29" s="313"/>
      <c r="L29" s="313"/>
      <c r="M29" s="307"/>
      <c r="N29" s="325" t="s">
        <v>326</v>
      </c>
      <c r="O29" s="327"/>
      <c r="P29" s="327"/>
      <c r="Q29" s="327"/>
      <c r="R29" s="327"/>
      <c r="S29" s="328"/>
      <c r="T29" s="325" t="s">
        <v>75</v>
      </c>
      <c r="U29" s="313"/>
      <c r="V29" s="307"/>
      <c r="W29" s="325" t="s">
        <v>76</v>
      </c>
      <c r="X29" s="313"/>
      <c r="Y29" s="307"/>
      <c r="Z29" s="185"/>
      <c r="AA29" s="365" t="s">
        <v>327</v>
      </c>
      <c r="AB29" s="366"/>
      <c r="AC29" s="366"/>
      <c r="AD29" s="366"/>
      <c r="AE29" s="366"/>
      <c r="AF29" s="367"/>
      <c r="AG29" s="368"/>
      <c r="AH29" s="373" t="s">
        <v>77</v>
      </c>
      <c r="AI29" s="374"/>
      <c r="AJ29" s="374"/>
      <c r="AK29" s="312" t="s">
        <v>78</v>
      </c>
      <c r="AL29" s="375"/>
      <c r="AM29" s="376"/>
      <c r="AN29" s="130"/>
      <c r="AO29" s="399" t="s">
        <v>245</v>
      </c>
      <c r="AP29" s="400"/>
      <c r="AQ29" s="400"/>
      <c r="AR29" s="400"/>
      <c r="AS29" s="380" t="s">
        <v>335</v>
      </c>
      <c r="AT29" s="381"/>
      <c r="AU29" s="381"/>
      <c r="AV29" s="381"/>
      <c r="AW29" s="382"/>
      <c r="AX29" s="389" t="s">
        <v>77</v>
      </c>
      <c r="AY29" s="389"/>
      <c r="AZ29" s="389"/>
      <c r="BA29" s="390"/>
    </row>
    <row r="30" spans="1:53" ht="15.75" customHeight="1" x14ac:dyDescent="0.25">
      <c r="A30" s="308"/>
      <c r="B30" s="309"/>
      <c r="C30" s="308"/>
      <c r="D30" s="314"/>
      <c r="E30" s="314"/>
      <c r="F30" s="309"/>
      <c r="G30" s="319"/>
      <c r="H30" s="320"/>
      <c r="I30" s="321"/>
      <c r="J30" s="308"/>
      <c r="K30" s="314"/>
      <c r="L30" s="314"/>
      <c r="M30" s="309"/>
      <c r="N30" s="329"/>
      <c r="O30" s="330"/>
      <c r="P30" s="330"/>
      <c r="Q30" s="330"/>
      <c r="R30" s="330"/>
      <c r="S30" s="331"/>
      <c r="T30" s="308"/>
      <c r="U30" s="314"/>
      <c r="V30" s="309"/>
      <c r="W30" s="308"/>
      <c r="X30" s="314"/>
      <c r="Y30" s="309"/>
      <c r="Z30" s="185"/>
      <c r="AA30" s="369"/>
      <c r="AB30" s="370"/>
      <c r="AC30" s="370"/>
      <c r="AD30" s="370"/>
      <c r="AE30" s="370"/>
      <c r="AF30" s="371"/>
      <c r="AG30" s="372"/>
      <c r="AH30" s="374"/>
      <c r="AI30" s="374"/>
      <c r="AJ30" s="374"/>
      <c r="AK30" s="377"/>
      <c r="AL30" s="378"/>
      <c r="AM30" s="379"/>
      <c r="AN30" s="130"/>
      <c r="AO30" s="400"/>
      <c r="AP30" s="400"/>
      <c r="AQ30" s="400"/>
      <c r="AR30" s="400"/>
      <c r="AS30" s="383"/>
      <c r="AT30" s="384"/>
      <c r="AU30" s="384"/>
      <c r="AV30" s="384"/>
      <c r="AW30" s="385"/>
      <c r="AX30" s="389"/>
      <c r="AY30" s="389"/>
      <c r="AZ30" s="389"/>
      <c r="BA30" s="390"/>
    </row>
    <row r="31" spans="1:53" ht="42" customHeight="1" x14ac:dyDescent="0.25">
      <c r="A31" s="310"/>
      <c r="B31" s="311"/>
      <c r="C31" s="310"/>
      <c r="D31" s="315"/>
      <c r="E31" s="315"/>
      <c r="F31" s="311"/>
      <c r="G31" s="322"/>
      <c r="H31" s="323"/>
      <c r="I31" s="324"/>
      <c r="J31" s="310"/>
      <c r="K31" s="315"/>
      <c r="L31" s="315"/>
      <c r="M31" s="311"/>
      <c r="N31" s="332"/>
      <c r="O31" s="333"/>
      <c r="P31" s="333"/>
      <c r="Q31" s="333"/>
      <c r="R31" s="333"/>
      <c r="S31" s="334"/>
      <c r="T31" s="310"/>
      <c r="U31" s="315"/>
      <c r="V31" s="311"/>
      <c r="W31" s="310"/>
      <c r="X31" s="315"/>
      <c r="Y31" s="311"/>
      <c r="Z31" s="185"/>
      <c r="AA31" s="391"/>
      <c r="AB31" s="392"/>
      <c r="AC31" s="392"/>
      <c r="AD31" s="392"/>
      <c r="AE31" s="392"/>
      <c r="AF31" s="393"/>
      <c r="AG31" s="394"/>
      <c r="AH31" s="395"/>
      <c r="AI31" s="396"/>
      <c r="AJ31" s="397"/>
      <c r="AK31" s="398"/>
      <c r="AL31" s="398"/>
      <c r="AM31" s="398"/>
      <c r="AN31" s="130"/>
      <c r="AO31" s="400"/>
      <c r="AP31" s="400"/>
      <c r="AQ31" s="400"/>
      <c r="AR31" s="400"/>
      <c r="AS31" s="383"/>
      <c r="AT31" s="384"/>
      <c r="AU31" s="384"/>
      <c r="AV31" s="384"/>
      <c r="AW31" s="385"/>
      <c r="AX31" s="389"/>
      <c r="AY31" s="389"/>
      <c r="AZ31" s="389"/>
      <c r="BA31" s="390"/>
    </row>
    <row r="32" spans="1:53" ht="26.25" customHeight="1" x14ac:dyDescent="0.3">
      <c r="A32" s="343">
        <v>1</v>
      </c>
      <c r="B32" s="344"/>
      <c r="C32" s="337">
        <v>33</v>
      </c>
      <c r="D32" s="345"/>
      <c r="E32" s="345"/>
      <c r="F32" s="346"/>
      <c r="G32" s="337">
        <v>7</v>
      </c>
      <c r="H32" s="345"/>
      <c r="I32" s="346"/>
      <c r="J32" s="337"/>
      <c r="K32" s="345"/>
      <c r="L32" s="345"/>
      <c r="M32" s="346"/>
      <c r="N32" s="347"/>
      <c r="O32" s="348"/>
      <c r="P32" s="348"/>
      <c r="Q32" s="348"/>
      <c r="R32" s="348"/>
      <c r="S32" s="349"/>
      <c r="T32" s="337">
        <v>12</v>
      </c>
      <c r="U32" s="338"/>
      <c r="V32" s="354"/>
      <c r="W32" s="337">
        <v>52</v>
      </c>
      <c r="X32" s="338"/>
      <c r="Y32" s="339"/>
      <c r="Z32" s="185"/>
      <c r="AA32" s="391" t="s">
        <v>328</v>
      </c>
      <c r="AB32" s="401"/>
      <c r="AC32" s="401"/>
      <c r="AD32" s="401"/>
      <c r="AE32" s="401"/>
      <c r="AF32" s="401"/>
      <c r="AG32" s="402"/>
      <c r="AH32" s="362">
        <v>6</v>
      </c>
      <c r="AI32" s="363"/>
      <c r="AJ32" s="364"/>
      <c r="AK32" s="362" t="s">
        <v>329</v>
      </c>
      <c r="AL32" s="363"/>
      <c r="AM32" s="364"/>
      <c r="AN32" s="130"/>
      <c r="AO32" s="400"/>
      <c r="AP32" s="400"/>
      <c r="AQ32" s="400"/>
      <c r="AR32" s="400"/>
      <c r="AS32" s="386"/>
      <c r="AT32" s="387"/>
      <c r="AU32" s="387"/>
      <c r="AV32" s="387"/>
      <c r="AW32" s="388"/>
      <c r="AX32" s="389"/>
      <c r="AY32" s="389"/>
      <c r="AZ32" s="389"/>
      <c r="BA32" s="390"/>
    </row>
    <row r="33" spans="1:53" ht="23.25" customHeight="1" x14ac:dyDescent="0.3">
      <c r="A33" s="350">
        <v>2</v>
      </c>
      <c r="B33" s="351"/>
      <c r="C33" s="337">
        <v>33</v>
      </c>
      <c r="D33" s="345"/>
      <c r="E33" s="345"/>
      <c r="F33" s="346"/>
      <c r="G33" s="340">
        <v>7</v>
      </c>
      <c r="H33" s="352"/>
      <c r="I33" s="353"/>
      <c r="J33" s="340"/>
      <c r="K33" s="352"/>
      <c r="L33" s="352"/>
      <c r="M33" s="353"/>
      <c r="N33" s="347"/>
      <c r="O33" s="348"/>
      <c r="P33" s="348"/>
      <c r="Q33" s="348"/>
      <c r="R33" s="348"/>
      <c r="S33" s="349"/>
      <c r="T33" s="340">
        <v>12</v>
      </c>
      <c r="U33" s="341"/>
      <c r="V33" s="342"/>
      <c r="W33" s="337">
        <v>52</v>
      </c>
      <c r="X33" s="338"/>
      <c r="Y33" s="339"/>
      <c r="Z33" s="185"/>
      <c r="AA33" s="391" t="s">
        <v>330</v>
      </c>
      <c r="AB33" s="401"/>
      <c r="AC33" s="401"/>
      <c r="AD33" s="401"/>
      <c r="AE33" s="401"/>
      <c r="AF33" s="401"/>
      <c r="AG33" s="402"/>
      <c r="AH33" s="362">
        <v>8</v>
      </c>
      <c r="AI33" s="363"/>
      <c r="AJ33" s="364"/>
      <c r="AK33" s="362" t="s">
        <v>329</v>
      </c>
      <c r="AL33" s="363"/>
      <c r="AM33" s="364"/>
      <c r="AN33" s="130"/>
      <c r="AO33" s="403">
        <v>1</v>
      </c>
      <c r="AP33" s="403"/>
      <c r="AQ33" s="403"/>
      <c r="AR33" s="403"/>
      <c r="AS33" s="404" t="s">
        <v>82</v>
      </c>
      <c r="AT33" s="404"/>
      <c r="AU33" s="404"/>
      <c r="AV33" s="404"/>
      <c r="AW33" s="404"/>
      <c r="AX33" s="404">
        <v>8</v>
      </c>
      <c r="AY33" s="404"/>
      <c r="AZ33" s="404"/>
      <c r="BA33" s="404"/>
    </row>
    <row r="34" spans="1:53" ht="21.75" customHeight="1" x14ac:dyDescent="0.3">
      <c r="A34" s="350">
        <v>3</v>
      </c>
      <c r="B34" s="351"/>
      <c r="C34" s="337">
        <v>33</v>
      </c>
      <c r="D34" s="345"/>
      <c r="E34" s="345"/>
      <c r="F34" s="346"/>
      <c r="G34" s="340">
        <v>7</v>
      </c>
      <c r="H34" s="352"/>
      <c r="I34" s="353"/>
      <c r="J34" s="355" t="s">
        <v>329</v>
      </c>
      <c r="K34" s="356"/>
      <c r="L34" s="356"/>
      <c r="M34" s="357"/>
      <c r="N34" s="347"/>
      <c r="O34" s="348"/>
      <c r="P34" s="348"/>
      <c r="Q34" s="348"/>
      <c r="R34" s="348"/>
      <c r="S34" s="349"/>
      <c r="T34" s="340">
        <v>11</v>
      </c>
      <c r="U34" s="341"/>
      <c r="V34" s="342"/>
      <c r="W34" s="337">
        <v>52</v>
      </c>
      <c r="X34" s="338"/>
      <c r="Y34" s="339"/>
      <c r="Z34" s="185"/>
      <c r="AA34" s="408"/>
      <c r="AB34" s="409"/>
      <c r="AC34" s="409"/>
      <c r="AD34" s="409"/>
      <c r="AE34" s="409"/>
      <c r="AF34" s="409"/>
      <c r="AG34" s="410"/>
      <c r="AH34" s="347"/>
      <c r="AI34" s="348"/>
      <c r="AJ34" s="349"/>
      <c r="AK34" s="347"/>
      <c r="AL34" s="348"/>
      <c r="AM34" s="349"/>
      <c r="AN34" s="130"/>
      <c r="AO34" s="403"/>
      <c r="AP34" s="403"/>
      <c r="AQ34" s="403"/>
      <c r="AR34" s="403"/>
      <c r="AS34" s="404"/>
      <c r="AT34" s="404"/>
      <c r="AU34" s="404"/>
      <c r="AV34" s="404"/>
      <c r="AW34" s="404"/>
      <c r="AX34" s="404"/>
      <c r="AY34" s="404"/>
      <c r="AZ34" s="404"/>
      <c r="BA34" s="404"/>
    </row>
    <row r="35" spans="1:53" ht="22.5" customHeight="1" x14ac:dyDescent="0.3">
      <c r="A35" s="350">
        <v>4</v>
      </c>
      <c r="B35" s="351"/>
      <c r="C35" s="337">
        <v>32</v>
      </c>
      <c r="D35" s="345"/>
      <c r="E35" s="345"/>
      <c r="F35" s="346"/>
      <c r="G35" s="340">
        <v>7</v>
      </c>
      <c r="H35" s="352"/>
      <c r="I35" s="353"/>
      <c r="J35" s="355" t="s">
        <v>329</v>
      </c>
      <c r="K35" s="356"/>
      <c r="L35" s="356"/>
      <c r="M35" s="357"/>
      <c r="N35" s="347">
        <v>2</v>
      </c>
      <c r="O35" s="348"/>
      <c r="P35" s="348"/>
      <c r="Q35" s="348"/>
      <c r="R35" s="348"/>
      <c r="S35" s="349"/>
      <c r="T35" s="340">
        <v>1</v>
      </c>
      <c r="U35" s="341"/>
      <c r="V35" s="342"/>
      <c r="W35" s="337">
        <v>43</v>
      </c>
      <c r="X35" s="338"/>
      <c r="Y35" s="339"/>
      <c r="Z35" s="185"/>
      <c r="AA35" s="411"/>
      <c r="AB35" s="412"/>
      <c r="AC35" s="412"/>
      <c r="AD35" s="412"/>
      <c r="AE35" s="412"/>
      <c r="AF35" s="412"/>
      <c r="AG35" s="413"/>
      <c r="AH35" s="414"/>
      <c r="AI35" s="415"/>
      <c r="AJ35" s="416"/>
      <c r="AK35" s="414"/>
      <c r="AL35" s="415"/>
      <c r="AM35" s="416"/>
      <c r="AN35" s="131"/>
      <c r="AO35" s="403"/>
      <c r="AP35" s="403"/>
      <c r="AQ35" s="403"/>
      <c r="AR35" s="403"/>
      <c r="AS35" s="404"/>
      <c r="AT35" s="404"/>
      <c r="AU35" s="404"/>
      <c r="AV35" s="404"/>
      <c r="AW35" s="404"/>
      <c r="AX35" s="404"/>
      <c r="AY35" s="404"/>
      <c r="AZ35" s="404"/>
      <c r="BA35" s="404"/>
    </row>
    <row r="36" spans="1:53" ht="34.5" customHeight="1" x14ac:dyDescent="0.25">
      <c r="A36" s="358" t="s">
        <v>15</v>
      </c>
      <c r="B36" s="353"/>
      <c r="C36" s="337">
        <v>131</v>
      </c>
      <c r="D36" s="345"/>
      <c r="E36" s="345"/>
      <c r="F36" s="346"/>
      <c r="G36" s="340">
        <v>28</v>
      </c>
      <c r="H36" s="352"/>
      <c r="I36" s="353"/>
      <c r="J36" s="359" t="s">
        <v>336</v>
      </c>
      <c r="K36" s="360"/>
      <c r="L36" s="360"/>
      <c r="M36" s="361"/>
      <c r="N36" s="362">
        <v>2</v>
      </c>
      <c r="O36" s="363"/>
      <c r="P36" s="363"/>
      <c r="Q36" s="363"/>
      <c r="R36" s="363"/>
      <c r="S36" s="364"/>
      <c r="T36" s="340">
        <v>36</v>
      </c>
      <c r="U36" s="341"/>
      <c r="V36" s="342"/>
      <c r="W36" s="340">
        <v>199</v>
      </c>
      <c r="X36" s="341"/>
      <c r="Y36" s="342"/>
      <c r="Z36" s="185"/>
      <c r="AA36" s="405"/>
      <c r="AB36" s="393"/>
      <c r="AC36" s="393"/>
      <c r="AD36" s="393"/>
      <c r="AE36" s="393"/>
      <c r="AF36" s="393"/>
      <c r="AG36" s="394"/>
      <c r="AH36" s="362"/>
      <c r="AI36" s="363"/>
      <c r="AJ36" s="364"/>
      <c r="AK36" s="362"/>
      <c r="AL36" s="406"/>
      <c r="AM36" s="407"/>
      <c r="AN36" s="132"/>
      <c r="AO36" s="403"/>
      <c r="AP36" s="403"/>
      <c r="AQ36" s="403"/>
      <c r="AR36" s="403"/>
      <c r="AS36" s="404"/>
      <c r="AT36" s="404"/>
      <c r="AU36" s="404"/>
      <c r="AV36" s="404"/>
      <c r="AW36" s="404"/>
      <c r="AX36" s="404"/>
      <c r="AY36" s="404"/>
      <c r="AZ36" s="404"/>
      <c r="BA36" s="404"/>
    </row>
    <row r="37" spans="1:53" x14ac:dyDescent="0.25">
      <c r="A37" s="186" t="s">
        <v>331</v>
      </c>
      <c r="B37" s="186"/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</row>
  </sheetData>
  <mergeCells count="100">
    <mergeCell ref="N34:S34"/>
    <mergeCell ref="N35:S35"/>
    <mergeCell ref="AK34:AM35"/>
    <mergeCell ref="W36:Y36"/>
    <mergeCell ref="W34:Y34"/>
    <mergeCell ref="T34:V34"/>
    <mergeCell ref="T35:V35"/>
    <mergeCell ref="W35:Y35"/>
    <mergeCell ref="AO33:AR36"/>
    <mergeCell ref="AS33:AW36"/>
    <mergeCell ref="AX33:BA36"/>
    <mergeCell ref="AA36:AG36"/>
    <mergeCell ref="AH36:AJ36"/>
    <mergeCell ref="AK36:AM36"/>
    <mergeCell ref="AK33:AM33"/>
    <mergeCell ref="AA33:AG33"/>
    <mergeCell ref="AH33:AJ33"/>
    <mergeCell ref="AA34:AG35"/>
    <mergeCell ref="AH34:AJ35"/>
    <mergeCell ref="AS29:AW32"/>
    <mergeCell ref="AX29:BA32"/>
    <mergeCell ref="AA31:AG31"/>
    <mergeCell ref="AH31:AJ31"/>
    <mergeCell ref="AK31:AM31"/>
    <mergeCell ref="AO29:AR32"/>
    <mergeCell ref="AA32:AG32"/>
    <mergeCell ref="AH32:AJ32"/>
    <mergeCell ref="AK32:AM32"/>
    <mergeCell ref="T29:V31"/>
    <mergeCell ref="W29:Y31"/>
    <mergeCell ref="AA29:AG30"/>
    <mergeCell ref="AH29:AJ30"/>
    <mergeCell ref="AK29:AM30"/>
    <mergeCell ref="A36:B36"/>
    <mergeCell ref="C36:F36"/>
    <mergeCell ref="G36:I36"/>
    <mergeCell ref="J36:M36"/>
    <mergeCell ref="T36:V36"/>
    <mergeCell ref="N36:S36"/>
    <mergeCell ref="A35:B35"/>
    <mergeCell ref="C35:F35"/>
    <mergeCell ref="G35:I35"/>
    <mergeCell ref="J35:M35"/>
    <mergeCell ref="A34:B34"/>
    <mergeCell ref="C34:F34"/>
    <mergeCell ref="G34:I34"/>
    <mergeCell ref="J34:M34"/>
    <mergeCell ref="W32:Y32"/>
    <mergeCell ref="T33:V33"/>
    <mergeCell ref="W33:Y33"/>
    <mergeCell ref="A32:B32"/>
    <mergeCell ref="C32:F32"/>
    <mergeCell ref="G32:I32"/>
    <mergeCell ref="J32:M32"/>
    <mergeCell ref="N32:S32"/>
    <mergeCell ref="N33:S33"/>
    <mergeCell ref="A33:B33"/>
    <mergeCell ref="C33:F33"/>
    <mergeCell ref="G33:I33"/>
    <mergeCell ref="J33:M33"/>
    <mergeCell ref="T32:V32"/>
    <mergeCell ref="AS17:AW17"/>
    <mergeCell ref="AX17:BA17"/>
    <mergeCell ref="AS22:AW22"/>
    <mergeCell ref="A25:AU25"/>
    <mergeCell ref="A29:B31"/>
    <mergeCell ref="C29:F31"/>
    <mergeCell ref="G29:I31"/>
    <mergeCell ref="J29:M31"/>
    <mergeCell ref="S17:W17"/>
    <mergeCell ref="X17:AA17"/>
    <mergeCell ref="AB17:AE17"/>
    <mergeCell ref="AF17:AI17"/>
    <mergeCell ref="AJ17:AN17"/>
    <mergeCell ref="AO17:AR17"/>
    <mergeCell ref="N29:S31"/>
    <mergeCell ref="A17:A18"/>
    <mergeCell ref="P8:AL8"/>
    <mergeCell ref="P9:AL9"/>
    <mergeCell ref="AN9:BA10"/>
    <mergeCell ref="P10:AM10"/>
    <mergeCell ref="A15:BA15"/>
    <mergeCell ref="B17:E17"/>
    <mergeCell ref="F17:I17"/>
    <mergeCell ref="J17:M17"/>
    <mergeCell ref="N17:R17"/>
    <mergeCell ref="P11:AM11"/>
    <mergeCell ref="P5:AM5"/>
    <mergeCell ref="A6:O6"/>
    <mergeCell ref="AO6:BA6"/>
    <mergeCell ref="A7:O7"/>
    <mergeCell ref="P7:AL7"/>
    <mergeCell ref="AN7:BA7"/>
    <mergeCell ref="AN3:BA4"/>
    <mergeCell ref="A4:O4"/>
    <mergeCell ref="A1:O1"/>
    <mergeCell ref="P1:AM1"/>
    <mergeCell ref="A2:O2"/>
    <mergeCell ref="A3:O3"/>
    <mergeCell ref="P3:AM3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7"/>
  <sheetViews>
    <sheetView tabSelected="1" zoomScale="85" zoomScaleNormal="85" zoomScaleSheetLayoutView="70" zoomScalePageLayoutView="50" workbookViewId="0">
      <pane ySplit="10" topLeftCell="A11" activePane="bottomLeft" state="frozen"/>
      <selection pane="bottomLeft" activeCell="A15" sqref="A15"/>
    </sheetView>
  </sheetViews>
  <sheetFormatPr defaultColWidth="9.140625" defaultRowHeight="15.75" x14ac:dyDescent="0.25"/>
  <cols>
    <col min="1" max="1" width="11.28515625" style="88" customWidth="1"/>
    <col min="2" max="2" width="46.5703125" style="74" customWidth="1"/>
    <col min="3" max="3" width="6.7109375" style="89" customWidth="1"/>
    <col min="4" max="4" width="12" style="90" customWidth="1"/>
    <col min="5" max="5" width="7.28515625" style="90" customWidth="1"/>
    <col min="6" max="6" width="6.42578125" style="89" customWidth="1"/>
    <col min="7" max="7" width="7.42578125" style="89" customWidth="1"/>
    <col min="8" max="8" width="9.85546875" style="89" customWidth="1"/>
    <col min="9" max="9" width="8.7109375" style="74" customWidth="1"/>
    <col min="10" max="10" width="8" style="74" customWidth="1"/>
    <col min="11" max="11" width="5.85546875" style="74" customWidth="1"/>
    <col min="12" max="12" width="7.85546875" style="74" customWidth="1"/>
    <col min="13" max="13" width="8.85546875" style="74" customWidth="1"/>
    <col min="14" max="19" width="3.85546875" style="74" customWidth="1"/>
    <col min="20" max="21" width="4" style="74" customWidth="1"/>
    <col min="22" max="28" width="0" style="74" hidden="1" customWidth="1"/>
    <col min="29" max="29" width="12.85546875" style="64" hidden="1" customWidth="1"/>
    <col min="30" max="30" width="9.85546875" style="64" hidden="1" customWidth="1"/>
    <col min="31" max="31" width="13.85546875" style="64" hidden="1" customWidth="1"/>
    <col min="32" max="39" width="9.85546875" style="64" hidden="1" customWidth="1"/>
    <col min="40" max="44" width="0" style="74" hidden="1" customWidth="1"/>
    <col min="45" max="16384" width="9.140625" style="74"/>
  </cols>
  <sheetData>
    <row r="1" spans="1:39" s="72" customFormat="1" ht="18.75" thickBot="1" x14ac:dyDescent="0.3">
      <c r="A1" s="425" t="s">
        <v>241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7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</row>
    <row r="2" spans="1:39" s="72" customFormat="1" ht="16.5" thickBot="1" x14ac:dyDescent="0.3">
      <c r="A2" s="431" t="s">
        <v>169</v>
      </c>
      <c r="B2" s="430" t="s">
        <v>100</v>
      </c>
      <c r="C2" s="422" t="s">
        <v>83</v>
      </c>
      <c r="D2" s="422"/>
      <c r="E2" s="422"/>
      <c r="F2" s="422"/>
      <c r="G2" s="420" t="s">
        <v>101</v>
      </c>
      <c r="H2" s="422" t="s">
        <v>102</v>
      </c>
      <c r="I2" s="422"/>
      <c r="J2" s="422"/>
      <c r="K2" s="422"/>
      <c r="L2" s="422"/>
      <c r="M2" s="422"/>
      <c r="N2" s="428" t="s">
        <v>253</v>
      </c>
      <c r="O2" s="428"/>
      <c r="P2" s="428"/>
      <c r="Q2" s="428"/>
      <c r="R2" s="428"/>
      <c r="S2" s="428"/>
      <c r="T2" s="428"/>
      <c r="U2" s="428"/>
      <c r="AC2" s="418" t="s">
        <v>84</v>
      </c>
      <c r="AD2" s="418"/>
      <c r="AE2" s="418"/>
      <c r="AF2" s="418" t="s">
        <v>85</v>
      </c>
      <c r="AG2" s="418"/>
      <c r="AH2" s="418"/>
      <c r="AI2" s="418" t="s">
        <v>107</v>
      </c>
      <c r="AJ2" s="418"/>
      <c r="AK2" s="418"/>
      <c r="AL2" s="418" t="s">
        <v>108</v>
      </c>
      <c r="AM2" s="418"/>
    </row>
    <row r="3" spans="1:39" s="72" customFormat="1" ht="16.5" thickBot="1" x14ac:dyDescent="0.3">
      <c r="A3" s="431"/>
      <c r="B3" s="430"/>
      <c r="C3" s="420" t="s">
        <v>86</v>
      </c>
      <c r="D3" s="420" t="s">
        <v>87</v>
      </c>
      <c r="E3" s="422" t="s">
        <v>88</v>
      </c>
      <c r="F3" s="422"/>
      <c r="G3" s="420"/>
      <c r="H3" s="420" t="s">
        <v>6</v>
      </c>
      <c r="I3" s="430" t="s">
        <v>103</v>
      </c>
      <c r="J3" s="430"/>
      <c r="K3" s="430"/>
      <c r="L3" s="430"/>
      <c r="M3" s="420" t="s">
        <v>104</v>
      </c>
      <c r="N3" s="428"/>
      <c r="O3" s="428"/>
      <c r="P3" s="428"/>
      <c r="Q3" s="428"/>
      <c r="R3" s="428"/>
      <c r="S3" s="428"/>
      <c r="T3" s="428"/>
      <c r="U3" s="428"/>
      <c r="AC3" s="91">
        <v>1</v>
      </c>
      <c r="AD3" s="91" t="s">
        <v>170</v>
      </c>
      <c r="AE3" s="91" t="s">
        <v>171</v>
      </c>
      <c r="AF3" s="91">
        <v>3</v>
      </c>
      <c r="AG3" s="91" t="s">
        <v>172</v>
      </c>
      <c r="AH3" s="91" t="s">
        <v>173</v>
      </c>
      <c r="AI3" s="91">
        <v>5</v>
      </c>
      <c r="AJ3" s="91" t="s">
        <v>174</v>
      </c>
      <c r="AK3" s="91" t="s">
        <v>175</v>
      </c>
      <c r="AL3" s="91">
        <v>7</v>
      </c>
      <c r="AM3" s="91">
        <v>8</v>
      </c>
    </row>
    <row r="4" spans="1:39" s="72" customFormat="1" ht="16.5" thickBot="1" x14ac:dyDescent="0.3">
      <c r="A4" s="431"/>
      <c r="B4" s="430"/>
      <c r="C4" s="420"/>
      <c r="D4" s="420"/>
      <c r="E4" s="420" t="s">
        <v>89</v>
      </c>
      <c r="F4" s="420" t="s">
        <v>90</v>
      </c>
      <c r="G4" s="420"/>
      <c r="H4" s="420"/>
      <c r="I4" s="420" t="s">
        <v>15</v>
      </c>
      <c r="J4" s="420" t="s">
        <v>19</v>
      </c>
      <c r="K4" s="420" t="s">
        <v>105</v>
      </c>
      <c r="L4" s="420" t="s">
        <v>106</v>
      </c>
      <c r="M4" s="420"/>
      <c r="N4" s="429" t="s">
        <v>84</v>
      </c>
      <c r="O4" s="429"/>
      <c r="P4" s="429" t="s">
        <v>85</v>
      </c>
      <c r="Q4" s="429"/>
      <c r="R4" s="429" t="s">
        <v>107</v>
      </c>
      <c r="S4" s="429"/>
      <c r="T4" s="429" t="s">
        <v>108</v>
      </c>
      <c r="U4" s="429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</row>
    <row r="5" spans="1:39" s="72" customFormat="1" ht="16.5" thickBot="1" x14ac:dyDescent="0.3">
      <c r="A5" s="431"/>
      <c r="B5" s="430"/>
      <c r="C5" s="420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82">
        <v>1</v>
      </c>
      <c r="O5" s="82">
        <v>2</v>
      </c>
      <c r="P5" s="82">
        <v>3</v>
      </c>
      <c r="Q5" s="82">
        <v>4</v>
      </c>
      <c r="R5" s="82">
        <v>5</v>
      </c>
      <c r="S5" s="82">
        <v>6</v>
      </c>
      <c r="T5" s="82">
        <v>7</v>
      </c>
      <c r="U5" s="82">
        <v>8</v>
      </c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</row>
    <row r="6" spans="1:39" s="72" customFormat="1" ht="16.5" thickBot="1" x14ac:dyDescent="0.3">
      <c r="A6" s="431"/>
      <c r="B6" s="430"/>
      <c r="C6" s="420"/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9" t="s">
        <v>254</v>
      </c>
      <c r="O6" s="429"/>
      <c r="P6" s="429"/>
      <c r="Q6" s="429"/>
      <c r="R6" s="429"/>
      <c r="S6" s="429"/>
      <c r="T6" s="429"/>
      <c r="U6" s="429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</row>
    <row r="7" spans="1:39" s="72" customFormat="1" ht="16.5" thickBot="1" x14ac:dyDescent="0.3">
      <c r="A7" s="431"/>
      <c r="B7" s="430"/>
      <c r="C7" s="420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82">
        <v>15</v>
      </c>
      <c r="O7" s="82">
        <v>18</v>
      </c>
      <c r="P7" s="82">
        <v>15</v>
      </c>
      <c r="Q7" s="82">
        <v>18</v>
      </c>
      <c r="R7" s="82">
        <v>15</v>
      </c>
      <c r="S7" s="82">
        <v>18</v>
      </c>
      <c r="T7" s="82">
        <v>15</v>
      </c>
      <c r="U7" s="82">
        <v>17</v>
      </c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</row>
    <row r="8" spans="1:39" s="72" customFormat="1" ht="16.5" thickBot="1" x14ac:dyDescent="0.3">
      <c r="A8" s="82">
        <v>1</v>
      </c>
      <c r="B8" s="82">
        <v>2</v>
      </c>
      <c r="C8" s="82">
        <v>3</v>
      </c>
      <c r="D8" s="82">
        <v>4</v>
      </c>
      <c r="E8" s="82">
        <v>5</v>
      </c>
      <c r="F8" s="82">
        <v>6</v>
      </c>
      <c r="G8" s="82">
        <v>7</v>
      </c>
      <c r="H8" s="82">
        <v>8</v>
      </c>
      <c r="I8" s="82">
        <v>9</v>
      </c>
      <c r="J8" s="82">
        <v>10</v>
      </c>
      <c r="K8" s="82">
        <v>11</v>
      </c>
      <c r="L8" s="82">
        <v>12</v>
      </c>
      <c r="M8" s="82">
        <v>13</v>
      </c>
      <c r="N8" s="82">
        <v>14</v>
      </c>
      <c r="O8" s="82">
        <v>15</v>
      </c>
      <c r="P8" s="82">
        <v>17</v>
      </c>
      <c r="Q8" s="82">
        <v>19</v>
      </c>
      <c r="R8" s="82">
        <v>20</v>
      </c>
      <c r="S8" s="82">
        <v>21</v>
      </c>
      <c r="T8" s="82">
        <v>23</v>
      </c>
      <c r="U8" s="82">
        <v>24</v>
      </c>
      <c r="V8" s="83">
        <v>25</v>
      </c>
      <c r="W8" s="81">
        <v>26</v>
      </c>
      <c r="X8" s="84">
        <v>27</v>
      </c>
      <c r="Y8" s="81">
        <v>28</v>
      </c>
      <c r="Z8" s="84">
        <v>29</v>
      </c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</row>
    <row r="9" spans="1:39" s="72" customFormat="1" ht="16.5" thickBot="1" x14ac:dyDescent="0.3">
      <c r="A9" s="419" t="s">
        <v>109</v>
      </c>
      <c r="B9" s="419"/>
      <c r="C9" s="419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</row>
    <row r="10" spans="1:39" s="72" customFormat="1" ht="16.5" thickBot="1" x14ac:dyDescent="0.3">
      <c r="A10" s="421" t="s">
        <v>130</v>
      </c>
      <c r="B10" s="421"/>
      <c r="C10" s="421"/>
      <c r="D10" s="421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</row>
    <row r="11" spans="1:39" s="73" customFormat="1" ht="16.5" thickBot="1" x14ac:dyDescent="0.3">
      <c r="A11" s="159" t="s">
        <v>91</v>
      </c>
      <c r="B11" s="214" t="s">
        <v>33</v>
      </c>
      <c r="C11" s="194"/>
      <c r="D11" s="238"/>
      <c r="E11" s="238"/>
      <c r="F11" s="239"/>
      <c r="G11" s="95">
        <f>G12+G13+G14</f>
        <v>6</v>
      </c>
      <c r="H11" s="96">
        <f>SUM(H12:H14)</f>
        <v>180</v>
      </c>
      <c r="I11" s="96">
        <f>SUM(I12:I14)</f>
        <v>100</v>
      </c>
      <c r="J11" s="96"/>
      <c r="K11" s="96"/>
      <c r="L11" s="96">
        <f>SUM(L12:L14)</f>
        <v>100</v>
      </c>
      <c r="M11" s="96">
        <f>SUM(M12:M14)</f>
        <v>80</v>
      </c>
      <c r="N11" s="197"/>
      <c r="O11" s="197"/>
      <c r="P11" s="197"/>
      <c r="Q11" s="197"/>
      <c r="R11" s="197"/>
      <c r="S11" s="197"/>
      <c r="T11" s="197"/>
      <c r="U11" s="197"/>
      <c r="AA11" s="73" t="s">
        <v>84</v>
      </c>
      <c r="AB11" s="67">
        <f>AC29+AD29</f>
        <v>37</v>
      </c>
      <c r="AC11" s="63" t="b">
        <f>ISBLANK(N11)</f>
        <v>1</v>
      </c>
      <c r="AD11" s="63" t="b">
        <f t="shared" ref="AD11:AD28" si="0">ISBLANK(O11)</f>
        <v>1</v>
      </c>
      <c r="AE11" s="63"/>
      <c r="AF11" s="63" t="b">
        <f t="shared" ref="AF11:AG28" si="1">ISBLANK(P11)</f>
        <v>1</v>
      </c>
      <c r="AG11" s="63" t="b">
        <f>ISBLANK(Q11)</f>
        <v>1</v>
      </c>
      <c r="AH11" s="63"/>
      <c r="AI11" s="63" t="b">
        <f t="shared" ref="AI11:AI28" si="2">ISBLANK(R11)</f>
        <v>1</v>
      </c>
      <c r="AJ11" s="63" t="b">
        <f t="shared" ref="AJ11:AJ28" si="3">ISBLANK(S11)</f>
        <v>1</v>
      </c>
      <c r="AK11" s="63"/>
      <c r="AL11" s="63" t="b">
        <f>ISBLANK(T11)</f>
        <v>1</v>
      </c>
      <c r="AM11" s="63" t="b">
        <f>ISBLANK(U11)</f>
        <v>1</v>
      </c>
    </row>
    <row r="12" spans="1:39" s="73" customFormat="1" ht="16.5" thickBot="1" x14ac:dyDescent="0.3">
      <c r="A12" s="160" t="s">
        <v>92</v>
      </c>
      <c r="B12" s="204" t="s">
        <v>33</v>
      </c>
      <c r="C12" s="194"/>
      <c r="D12" s="203">
        <v>1</v>
      </c>
      <c r="E12" s="240"/>
      <c r="F12" s="239"/>
      <c r="G12" s="241">
        <v>2</v>
      </c>
      <c r="H12" s="197">
        <f t="shared" ref="H12:H26" si="4">G12*30</f>
        <v>60</v>
      </c>
      <c r="I12" s="197">
        <f>J12+K12+L12</f>
        <v>30</v>
      </c>
      <c r="J12" s="197"/>
      <c r="K12" s="197"/>
      <c r="L12" s="197">
        <v>30</v>
      </c>
      <c r="M12" s="197">
        <f t="shared" ref="M12:M24" si="5">H12-I12</f>
        <v>30</v>
      </c>
      <c r="N12" s="197">
        <v>2</v>
      </c>
      <c r="O12" s="197"/>
      <c r="P12" s="197"/>
      <c r="Q12" s="197"/>
      <c r="R12" s="197"/>
      <c r="S12" s="197"/>
      <c r="T12" s="197"/>
      <c r="U12" s="197"/>
      <c r="AA12" s="73" t="s">
        <v>85</v>
      </c>
      <c r="AB12" s="67">
        <f>AF29+AG29</f>
        <v>8</v>
      </c>
      <c r="AC12" s="63" t="b">
        <f t="shared" ref="AC12:AC28" si="6">ISBLANK(N12)</f>
        <v>0</v>
      </c>
      <c r="AD12" s="63" t="b">
        <f t="shared" si="0"/>
        <v>1</v>
      </c>
      <c r="AE12" s="63"/>
      <c r="AF12" s="63" t="b">
        <f t="shared" si="1"/>
        <v>1</v>
      </c>
      <c r="AG12" s="63" t="b">
        <f t="shared" si="1"/>
        <v>1</v>
      </c>
      <c r="AH12" s="63"/>
      <c r="AI12" s="63" t="b">
        <f t="shared" si="2"/>
        <v>1</v>
      </c>
      <c r="AJ12" s="63" t="b">
        <f t="shared" si="3"/>
        <v>1</v>
      </c>
      <c r="AK12" s="63"/>
      <c r="AL12" s="63" t="b">
        <f t="shared" ref="AL12:AM27" si="7">ISBLANK(T12)</f>
        <v>1</v>
      </c>
      <c r="AM12" s="63" t="b">
        <f t="shared" si="7"/>
        <v>1</v>
      </c>
    </row>
    <row r="13" spans="1:39" s="73" customFormat="1" ht="16.5" thickBot="1" x14ac:dyDescent="0.3">
      <c r="A13" s="160" t="s">
        <v>93</v>
      </c>
      <c r="B13" s="204" t="s">
        <v>33</v>
      </c>
      <c r="C13" s="194"/>
      <c r="D13" s="203">
        <v>2</v>
      </c>
      <c r="E13" s="240"/>
      <c r="F13" s="239"/>
      <c r="G13" s="241">
        <v>2</v>
      </c>
      <c r="H13" s="197">
        <f t="shared" si="4"/>
        <v>60</v>
      </c>
      <c r="I13" s="197">
        <f t="shared" ref="I13" si="8">J13+K13+L13</f>
        <v>36</v>
      </c>
      <c r="J13" s="197"/>
      <c r="K13" s="197"/>
      <c r="L13" s="197">
        <v>36</v>
      </c>
      <c r="M13" s="197">
        <f t="shared" si="5"/>
        <v>24</v>
      </c>
      <c r="N13" s="197"/>
      <c r="O13" s="197">
        <v>2</v>
      </c>
      <c r="P13" s="197"/>
      <c r="Q13" s="197"/>
      <c r="R13" s="197"/>
      <c r="S13" s="197"/>
      <c r="T13" s="197"/>
      <c r="U13" s="197"/>
      <c r="AA13" s="73" t="s">
        <v>107</v>
      </c>
      <c r="AB13" s="67">
        <f>AI29+AJ29</f>
        <v>0</v>
      </c>
      <c r="AC13" s="63" t="b">
        <f t="shared" si="6"/>
        <v>1</v>
      </c>
      <c r="AD13" s="63" t="b">
        <f t="shared" si="0"/>
        <v>0</v>
      </c>
      <c r="AE13" s="63"/>
      <c r="AF13" s="63" t="b">
        <f t="shared" si="1"/>
        <v>1</v>
      </c>
      <c r="AG13" s="63" t="b">
        <f t="shared" si="1"/>
        <v>1</v>
      </c>
      <c r="AH13" s="63"/>
      <c r="AI13" s="63" t="b">
        <f t="shared" si="2"/>
        <v>1</v>
      </c>
      <c r="AJ13" s="63" t="b">
        <f t="shared" si="3"/>
        <v>1</v>
      </c>
      <c r="AK13" s="63"/>
      <c r="AL13" s="63" t="b">
        <f t="shared" si="7"/>
        <v>1</v>
      </c>
      <c r="AM13" s="63" t="b">
        <f t="shared" si="7"/>
        <v>1</v>
      </c>
    </row>
    <row r="14" spans="1:39" s="73" customFormat="1" ht="16.5" thickBot="1" x14ac:dyDescent="0.3">
      <c r="A14" s="160" t="s">
        <v>110</v>
      </c>
      <c r="B14" s="204" t="s">
        <v>33</v>
      </c>
      <c r="C14" s="194"/>
      <c r="D14" s="203">
        <v>8</v>
      </c>
      <c r="E14" s="238"/>
      <c r="F14" s="239"/>
      <c r="G14" s="241">
        <v>2</v>
      </c>
      <c r="H14" s="197">
        <f t="shared" si="4"/>
        <v>60</v>
      </c>
      <c r="I14" s="197">
        <v>34</v>
      </c>
      <c r="J14" s="197"/>
      <c r="K14" s="197"/>
      <c r="L14" s="197">
        <v>34</v>
      </c>
      <c r="M14" s="197">
        <f t="shared" si="5"/>
        <v>26</v>
      </c>
      <c r="N14" s="197"/>
      <c r="O14" s="197"/>
      <c r="P14" s="197"/>
      <c r="Q14" s="197"/>
      <c r="R14" s="197"/>
      <c r="S14" s="197"/>
      <c r="T14" s="221"/>
      <c r="U14" s="221">
        <v>2</v>
      </c>
      <c r="AA14" s="73" t="s">
        <v>108</v>
      </c>
      <c r="AB14" s="67">
        <f>AL29+AM29</f>
        <v>5</v>
      </c>
      <c r="AC14" s="63" t="b">
        <f t="shared" si="6"/>
        <v>1</v>
      </c>
      <c r="AD14" s="63" t="b">
        <f t="shared" si="0"/>
        <v>1</v>
      </c>
      <c r="AE14" s="63"/>
      <c r="AF14" s="63" t="b">
        <f t="shared" si="1"/>
        <v>1</v>
      </c>
      <c r="AG14" s="63" t="b">
        <f t="shared" si="1"/>
        <v>1</v>
      </c>
      <c r="AH14" s="63"/>
      <c r="AI14" s="63" t="b">
        <f t="shared" si="2"/>
        <v>1</v>
      </c>
      <c r="AJ14" s="63" t="b">
        <f t="shared" si="3"/>
        <v>1</v>
      </c>
      <c r="AK14" s="63"/>
      <c r="AL14" s="63" t="b">
        <f t="shared" si="7"/>
        <v>1</v>
      </c>
      <c r="AM14" s="63" t="b">
        <f t="shared" si="7"/>
        <v>0</v>
      </c>
    </row>
    <row r="15" spans="1:39" s="73" customFormat="1" ht="30" customHeight="1" thickBot="1" x14ac:dyDescent="0.3">
      <c r="A15" s="159" t="s">
        <v>276</v>
      </c>
      <c r="B15" s="242" t="s">
        <v>258</v>
      </c>
      <c r="C15" s="194"/>
      <c r="D15" s="93">
        <v>1</v>
      </c>
      <c r="E15" s="238"/>
      <c r="F15" s="226"/>
      <c r="G15" s="218">
        <v>3</v>
      </c>
      <c r="H15" s="194">
        <f t="shared" si="4"/>
        <v>90</v>
      </c>
      <c r="I15" s="194">
        <f t="shared" ref="I15:I20" si="9">J15+L15</f>
        <v>30</v>
      </c>
      <c r="J15" s="194">
        <v>15</v>
      </c>
      <c r="K15" s="194"/>
      <c r="L15" s="194">
        <v>15</v>
      </c>
      <c r="M15" s="194">
        <f t="shared" si="5"/>
        <v>60</v>
      </c>
      <c r="N15" s="197">
        <v>2</v>
      </c>
      <c r="O15" s="197"/>
      <c r="P15" s="197"/>
      <c r="Q15" s="197"/>
      <c r="R15" s="197"/>
      <c r="S15" s="197"/>
      <c r="T15" s="197"/>
      <c r="U15" s="222"/>
      <c r="AC15" s="63" t="b">
        <f t="shared" si="6"/>
        <v>0</v>
      </c>
      <c r="AD15" s="63" t="b">
        <f t="shared" si="0"/>
        <v>1</v>
      </c>
      <c r="AE15" s="63"/>
      <c r="AF15" s="63" t="b">
        <f t="shared" si="1"/>
        <v>1</v>
      </c>
      <c r="AG15" s="63" t="b">
        <f t="shared" si="1"/>
        <v>1</v>
      </c>
      <c r="AH15" s="63"/>
      <c r="AI15" s="63" t="b">
        <f t="shared" si="2"/>
        <v>1</v>
      </c>
      <c r="AJ15" s="63" t="b">
        <f t="shared" si="3"/>
        <v>1</v>
      </c>
      <c r="AK15" s="63"/>
      <c r="AL15" s="63" t="b">
        <f t="shared" si="7"/>
        <v>1</v>
      </c>
      <c r="AM15" s="63" t="b">
        <f t="shared" si="7"/>
        <v>1</v>
      </c>
    </row>
    <row r="16" spans="1:39" s="73" customFormat="1" ht="16.5" thickBot="1" x14ac:dyDescent="0.3">
      <c r="A16" s="159" t="s">
        <v>111</v>
      </c>
      <c r="B16" s="219" t="s">
        <v>34</v>
      </c>
      <c r="C16" s="194">
        <v>1</v>
      </c>
      <c r="D16" s="238"/>
      <c r="E16" s="238"/>
      <c r="F16" s="226"/>
      <c r="G16" s="218">
        <v>5</v>
      </c>
      <c r="H16" s="194">
        <f t="shared" si="4"/>
        <v>150</v>
      </c>
      <c r="I16" s="194">
        <f t="shared" si="9"/>
        <v>60</v>
      </c>
      <c r="J16" s="194">
        <v>30</v>
      </c>
      <c r="K16" s="194"/>
      <c r="L16" s="194">
        <v>30</v>
      </c>
      <c r="M16" s="194">
        <f t="shared" si="5"/>
        <v>90</v>
      </c>
      <c r="N16" s="197">
        <v>4</v>
      </c>
      <c r="O16" s="197"/>
      <c r="P16" s="197"/>
      <c r="Q16" s="197"/>
      <c r="R16" s="197"/>
      <c r="S16" s="197"/>
      <c r="T16" s="197"/>
      <c r="U16" s="222"/>
      <c r="AC16" s="63" t="b">
        <f t="shared" si="6"/>
        <v>0</v>
      </c>
      <c r="AD16" s="63" t="b">
        <f t="shared" si="0"/>
        <v>1</v>
      </c>
      <c r="AE16" s="63"/>
      <c r="AF16" s="63" t="b">
        <f t="shared" si="1"/>
        <v>1</v>
      </c>
      <c r="AG16" s="63" t="b">
        <f t="shared" si="1"/>
        <v>1</v>
      </c>
      <c r="AH16" s="63"/>
      <c r="AI16" s="63" t="b">
        <f t="shared" si="2"/>
        <v>1</v>
      </c>
      <c r="AJ16" s="63" t="b">
        <f t="shared" si="3"/>
        <v>1</v>
      </c>
      <c r="AK16" s="63"/>
      <c r="AL16" s="63" t="b">
        <f t="shared" si="7"/>
        <v>1</v>
      </c>
      <c r="AM16" s="63" t="b">
        <f t="shared" si="7"/>
        <v>1</v>
      </c>
    </row>
    <row r="17" spans="1:40" s="76" customFormat="1" ht="16.5" thickBot="1" x14ac:dyDescent="0.3">
      <c r="A17" s="159" t="s">
        <v>112</v>
      </c>
      <c r="B17" s="219" t="s">
        <v>35</v>
      </c>
      <c r="C17" s="194"/>
      <c r="D17" s="194"/>
      <c r="E17" s="194"/>
      <c r="F17" s="220"/>
      <c r="G17" s="218">
        <f>G18+G19</f>
        <v>12</v>
      </c>
      <c r="H17" s="93">
        <f>H18+H19</f>
        <v>360</v>
      </c>
      <c r="I17" s="194">
        <f>I18+I19</f>
        <v>165</v>
      </c>
      <c r="J17" s="194">
        <f>J18+J19</f>
        <v>99</v>
      </c>
      <c r="K17" s="194"/>
      <c r="L17" s="194">
        <f t="shared" ref="L17" si="10">L18+L19</f>
        <v>66</v>
      </c>
      <c r="M17" s="194">
        <f>M18+M19</f>
        <v>195</v>
      </c>
      <c r="N17" s="197"/>
      <c r="O17" s="197"/>
      <c r="P17" s="197"/>
      <c r="Q17" s="197"/>
      <c r="R17" s="197"/>
      <c r="S17" s="197"/>
      <c r="T17" s="197"/>
      <c r="U17" s="197"/>
      <c r="AC17" s="63" t="b">
        <f t="shared" si="6"/>
        <v>1</v>
      </c>
      <c r="AD17" s="63" t="b">
        <f t="shared" si="0"/>
        <v>1</v>
      </c>
      <c r="AE17" s="63"/>
      <c r="AF17" s="63" t="b">
        <f t="shared" si="1"/>
        <v>1</v>
      </c>
      <c r="AG17" s="63" t="b">
        <f t="shared" si="1"/>
        <v>1</v>
      </c>
      <c r="AH17" s="63"/>
      <c r="AI17" s="63" t="b">
        <f t="shared" si="2"/>
        <v>1</v>
      </c>
      <c r="AJ17" s="63" t="b">
        <f t="shared" si="3"/>
        <v>1</v>
      </c>
      <c r="AK17" s="63"/>
      <c r="AL17" s="63" t="b">
        <f t="shared" si="7"/>
        <v>1</v>
      </c>
      <c r="AM17" s="63" t="b">
        <f t="shared" si="7"/>
        <v>1</v>
      </c>
    </row>
    <row r="18" spans="1:40" s="72" customFormat="1" ht="16.5" thickBot="1" x14ac:dyDescent="0.3">
      <c r="A18" s="160" t="s">
        <v>277</v>
      </c>
      <c r="B18" s="243" t="s">
        <v>194</v>
      </c>
      <c r="C18" s="197">
        <v>1</v>
      </c>
      <c r="D18" s="197"/>
      <c r="E18" s="197"/>
      <c r="F18" s="244"/>
      <c r="G18" s="191">
        <v>6</v>
      </c>
      <c r="H18" s="98">
        <f t="shared" ref="H18:H19" si="11">G18*30</f>
        <v>180</v>
      </c>
      <c r="I18" s="197">
        <f t="shared" ref="I18" si="12">J18+K18+L18</f>
        <v>75</v>
      </c>
      <c r="J18" s="98">
        <v>45</v>
      </c>
      <c r="K18" s="98"/>
      <c r="L18" s="98">
        <v>30</v>
      </c>
      <c r="M18" s="245">
        <f t="shared" ref="M18" si="13">H18-I18</f>
        <v>105</v>
      </c>
      <c r="N18" s="197">
        <v>5</v>
      </c>
      <c r="O18" s="197"/>
      <c r="P18" s="197"/>
      <c r="Q18" s="197"/>
      <c r="R18" s="197"/>
      <c r="S18" s="197"/>
      <c r="T18" s="197"/>
      <c r="U18" s="197"/>
      <c r="AC18" s="63" t="b">
        <f t="shared" si="6"/>
        <v>0</v>
      </c>
      <c r="AD18" s="63" t="b">
        <f t="shared" si="0"/>
        <v>1</v>
      </c>
      <c r="AE18" s="63"/>
      <c r="AF18" s="63" t="b">
        <f t="shared" si="1"/>
        <v>1</v>
      </c>
      <c r="AG18" s="63" t="b">
        <f t="shared" si="1"/>
        <v>1</v>
      </c>
      <c r="AH18" s="63"/>
      <c r="AI18" s="63" t="b">
        <f t="shared" si="2"/>
        <v>1</v>
      </c>
      <c r="AJ18" s="63" t="b">
        <f t="shared" si="3"/>
        <v>1</v>
      </c>
      <c r="AK18" s="63"/>
      <c r="AL18" s="63" t="b">
        <f t="shared" si="7"/>
        <v>1</v>
      </c>
      <c r="AM18" s="63" t="b">
        <f t="shared" si="7"/>
        <v>1</v>
      </c>
    </row>
    <row r="19" spans="1:40" s="72" customFormat="1" ht="16.5" thickBot="1" x14ac:dyDescent="0.3">
      <c r="A19" s="160" t="s">
        <v>278</v>
      </c>
      <c r="B19" s="243" t="s">
        <v>195</v>
      </c>
      <c r="C19" s="197">
        <v>2</v>
      </c>
      <c r="D19" s="197"/>
      <c r="E19" s="197"/>
      <c r="F19" s="244"/>
      <c r="G19" s="191">
        <v>6</v>
      </c>
      <c r="H19" s="98">
        <f t="shared" si="11"/>
        <v>180</v>
      </c>
      <c r="I19" s="197">
        <f t="shared" ref="I19" si="14">J19+K19+L19</f>
        <v>90</v>
      </c>
      <c r="J19" s="98">
        <v>54</v>
      </c>
      <c r="K19" s="98"/>
      <c r="L19" s="98">
        <v>36</v>
      </c>
      <c r="M19" s="245">
        <f t="shared" ref="M19" si="15">H19-I19</f>
        <v>90</v>
      </c>
      <c r="N19" s="197"/>
      <c r="O19" s="197">
        <v>5</v>
      </c>
      <c r="P19" s="197"/>
      <c r="Q19" s="197"/>
      <c r="R19" s="197"/>
      <c r="S19" s="197"/>
      <c r="T19" s="197"/>
      <c r="U19" s="197"/>
      <c r="AC19" s="63" t="b">
        <f t="shared" si="6"/>
        <v>1</v>
      </c>
      <c r="AD19" s="63" t="b">
        <f t="shared" si="0"/>
        <v>0</v>
      </c>
      <c r="AE19" s="63"/>
      <c r="AF19" s="63" t="b">
        <f t="shared" si="1"/>
        <v>1</v>
      </c>
      <c r="AG19" s="63" t="b">
        <f t="shared" si="1"/>
        <v>1</v>
      </c>
      <c r="AH19" s="63"/>
      <c r="AI19" s="63" t="b">
        <f t="shared" si="2"/>
        <v>1</v>
      </c>
      <c r="AJ19" s="63" t="b">
        <f t="shared" si="3"/>
        <v>1</v>
      </c>
      <c r="AK19" s="63"/>
      <c r="AL19" s="63" t="b">
        <f t="shared" si="7"/>
        <v>1</v>
      </c>
      <c r="AM19" s="63" t="b">
        <f t="shared" si="7"/>
        <v>1</v>
      </c>
    </row>
    <row r="20" spans="1:40" s="73" customFormat="1" ht="32.25" thickBot="1" x14ac:dyDescent="0.3">
      <c r="A20" s="159" t="s">
        <v>114</v>
      </c>
      <c r="B20" s="219" t="s">
        <v>113</v>
      </c>
      <c r="C20" s="194"/>
      <c r="D20" s="194">
        <v>2</v>
      </c>
      <c r="E20" s="194"/>
      <c r="F20" s="220"/>
      <c r="G20" s="218">
        <v>3</v>
      </c>
      <c r="H20" s="194">
        <f t="shared" si="4"/>
        <v>90</v>
      </c>
      <c r="I20" s="194">
        <f t="shared" si="9"/>
        <v>36</v>
      </c>
      <c r="J20" s="194">
        <v>18</v>
      </c>
      <c r="K20" s="194"/>
      <c r="L20" s="194">
        <v>18</v>
      </c>
      <c r="M20" s="194">
        <f t="shared" si="5"/>
        <v>54</v>
      </c>
      <c r="N20" s="197"/>
      <c r="O20" s="197">
        <v>2</v>
      </c>
      <c r="P20" s="197"/>
      <c r="Q20" s="197"/>
      <c r="R20" s="197"/>
      <c r="S20" s="197"/>
      <c r="T20" s="197"/>
      <c r="U20" s="197"/>
      <c r="AC20" s="63" t="b">
        <f t="shared" si="6"/>
        <v>1</v>
      </c>
      <c r="AD20" s="63" t="b">
        <f t="shared" si="0"/>
        <v>0</v>
      </c>
      <c r="AE20" s="63"/>
      <c r="AF20" s="63" t="b">
        <f t="shared" si="1"/>
        <v>1</v>
      </c>
      <c r="AG20" s="63" t="b">
        <f t="shared" si="1"/>
        <v>1</v>
      </c>
      <c r="AH20" s="63"/>
      <c r="AI20" s="63" t="b">
        <f t="shared" si="2"/>
        <v>1</v>
      </c>
      <c r="AJ20" s="63" t="b">
        <f t="shared" si="3"/>
        <v>1</v>
      </c>
      <c r="AK20" s="63"/>
      <c r="AL20" s="63" t="b">
        <f t="shared" si="7"/>
        <v>1</v>
      </c>
      <c r="AM20" s="63" t="b">
        <f t="shared" si="7"/>
        <v>1</v>
      </c>
    </row>
    <row r="21" spans="1:40" s="73" customFormat="1" ht="16.5" thickBot="1" x14ac:dyDescent="0.3">
      <c r="A21" s="159" t="s">
        <v>115</v>
      </c>
      <c r="B21" s="219" t="s">
        <v>39</v>
      </c>
      <c r="C21" s="194">
        <v>4</v>
      </c>
      <c r="D21" s="194"/>
      <c r="E21" s="194"/>
      <c r="F21" s="220"/>
      <c r="G21" s="218">
        <v>3</v>
      </c>
      <c r="H21" s="194">
        <f>G21*30</f>
        <v>90</v>
      </c>
      <c r="I21" s="194">
        <f>J21+L21</f>
        <v>36</v>
      </c>
      <c r="J21" s="194">
        <v>18</v>
      </c>
      <c r="K21" s="194"/>
      <c r="L21" s="194">
        <v>18</v>
      </c>
      <c r="M21" s="194">
        <f>H21-I21</f>
        <v>54</v>
      </c>
      <c r="N21" s="197"/>
      <c r="O21" s="197"/>
      <c r="P21" s="197"/>
      <c r="Q21" s="197">
        <v>3</v>
      </c>
      <c r="R21" s="197"/>
      <c r="S21" s="197"/>
      <c r="T21" s="197"/>
      <c r="U21" s="197"/>
      <c r="AC21" s="63" t="b">
        <f t="shared" si="6"/>
        <v>1</v>
      </c>
      <c r="AD21" s="63" t="b">
        <f t="shared" si="0"/>
        <v>1</v>
      </c>
      <c r="AE21" s="63"/>
      <c r="AF21" s="63" t="b">
        <f t="shared" si="1"/>
        <v>1</v>
      </c>
      <c r="AG21" s="63" t="b">
        <f>ISBLANK(Q21)</f>
        <v>0</v>
      </c>
      <c r="AH21" s="63"/>
      <c r="AI21" s="63" t="b">
        <f t="shared" si="2"/>
        <v>1</v>
      </c>
      <c r="AJ21" s="63" t="b">
        <f t="shared" si="3"/>
        <v>1</v>
      </c>
      <c r="AK21" s="63"/>
      <c r="AL21" s="63" t="b">
        <f t="shared" si="7"/>
        <v>1</v>
      </c>
      <c r="AM21" s="63" t="b">
        <f t="shared" si="7"/>
        <v>1</v>
      </c>
    </row>
    <row r="22" spans="1:40" s="76" customFormat="1" ht="16.5" thickBot="1" x14ac:dyDescent="0.3">
      <c r="A22" s="159" t="s">
        <v>131</v>
      </c>
      <c r="B22" s="219" t="s">
        <v>38</v>
      </c>
      <c r="C22" s="194">
        <v>2</v>
      </c>
      <c r="D22" s="194"/>
      <c r="E22" s="194"/>
      <c r="F22" s="220"/>
      <c r="G22" s="218">
        <v>3</v>
      </c>
      <c r="H22" s="194">
        <f t="shared" ref="H22" si="16">G22*30</f>
        <v>90</v>
      </c>
      <c r="I22" s="194">
        <v>36</v>
      </c>
      <c r="J22" s="194">
        <v>18</v>
      </c>
      <c r="K22" s="194">
        <v>9</v>
      </c>
      <c r="L22" s="194">
        <v>9</v>
      </c>
      <c r="M22" s="194">
        <v>54</v>
      </c>
      <c r="N22" s="197"/>
      <c r="O22" s="197">
        <v>2</v>
      </c>
      <c r="P22" s="197"/>
      <c r="Q22" s="197"/>
      <c r="R22" s="197"/>
      <c r="S22" s="197"/>
      <c r="T22" s="197"/>
      <c r="U22" s="222"/>
      <c r="AC22" s="63" t="b">
        <f t="shared" si="6"/>
        <v>1</v>
      </c>
      <c r="AD22" s="63" t="b">
        <f t="shared" si="0"/>
        <v>0</v>
      </c>
      <c r="AE22" s="63"/>
      <c r="AF22" s="63" t="b">
        <f t="shared" si="1"/>
        <v>1</v>
      </c>
      <c r="AG22" s="63" t="b">
        <f>ISBLANK(Q22)</f>
        <v>1</v>
      </c>
      <c r="AH22" s="63"/>
      <c r="AI22" s="63" t="b">
        <f t="shared" si="2"/>
        <v>1</v>
      </c>
      <c r="AJ22" s="63" t="b">
        <f t="shared" si="3"/>
        <v>1</v>
      </c>
      <c r="AK22" s="63"/>
      <c r="AL22" s="63" t="b">
        <f t="shared" si="7"/>
        <v>1</v>
      </c>
      <c r="AM22" s="63" t="b">
        <f t="shared" si="7"/>
        <v>1</v>
      </c>
    </row>
    <row r="23" spans="1:40" s="73" customFormat="1" ht="16.5" customHeight="1" thickBot="1" x14ac:dyDescent="0.3">
      <c r="A23" s="159" t="s">
        <v>132</v>
      </c>
      <c r="B23" s="242" t="s">
        <v>259</v>
      </c>
      <c r="C23" s="226"/>
      <c r="D23" s="194">
        <v>1</v>
      </c>
      <c r="E23" s="194"/>
      <c r="F23" s="194"/>
      <c r="G23" s="218">
        <v>3</v>
      </c>
      <c r="H23" s="194">
        <f t="shared" si="4"/>
        <v>90</v>
      </c>
      <c r="I23" s="194">
        <f t="shared" ref="I23:I24" si="17">J23+K23+L23</f>
        <v>45</v>
      </c>
      <c r="J23" s="194">
        <v>15</v>
      </c>
      <c r="K23" s="194">
        <v>30</v>
      </c>
      <c r="L23" s="194"/>
      <c r="M23" s="194">
        <f t="shared" si="5"/>
        <v>45</v>
      </c>
      <c r="N23" s="197">
        <v>3</v>
      </c>
      <c r="O23" s="197"/>
      <c r="P23" s="197"/>
      <c r="Q23" s="197"/>
      <c r="R23" s="197"/>
      <c r="S23" s="197"/>
      <c r="T23" s="197"/>
      <c r="U23" s="197"/>
      <c r="AC23" s="63" t="b">
        <f t="shared" si="6"/>
        <v>0</v>
      </c>
      <c r="AD23" s="63" t="b">
        <f t="shared" si="0"/>
        <v>1</v>
      </c>
      <c r="AE23" s="63"/>
      <c r="AF23" s="63" t="b">
        <f t="shared" si="1"/>
        <v>1</v>
      </c>
      <c r="AG23" s="63" t="b">
        <f>ISBLANK(Q23)</f>
        <v>1</v>
      </c>
      <c r="AH23" s="63"/>
      <c r="AI23" s="63" t="b">
        <f t="shared" si="2"/>
        <v>1</v>
      </c>
      <c r="AJ23" s="63" t="b">
        <f t="shared" si="3"/>
        <v>1</v>
      </c>
      <c r="AK23" s="63"/>
      <c r="AL23" s="63" t="b">
        <f t="shared" si="7"/>
        <v>1</v>
      </c>
      <c r="AM23" s="63" t="b">
        <f t="shared" si="7"/>
        <v>1</v>
      </c>
    </row>
    <row r="24" spans="1:40" s="73" customFormat="1" ht="32.25" thickBot="1" x14ac:dyDescent="0.3">
      <c r="A24" s="159" t="s">
        <v>133</v>
      </c>
      <c r="B24" s="214" t="s">
        <v>46</v>
      </c>
      <c r="C24" s="226"/>
      <c r="D24" s="194">
        <v>7</v>
      </c>
      <c r="E24" s="194"/>
      <c r="F24" s="194"/>
      <c r="G24" s="218">
        <v>3</v>
      </c>
      <c r="H24" s="194">
        <f t="shared" si="4"/>
        <v>90</v>
      </c>
      <c r="I24" s="194">
        <f t="shared" si="17"/>
        <v>30</v>
      </c>
      <c r="J24" s="194">
        <v>15</v>
      </c>
      <c r="K24" s="194">
        <v>15</v>
      </c>
      <c r="L24" s="194"/>
      <c r="M24" s="194">
        <f t="shared" si="5"/>
        <v>60</v>
      </c>
      <c r="N24" s="197"/>
      <c r="O24" s="197"/>
      <c r="P24" s="197"/>
      <c r="Q24" s="197"/>
      <c r="R24" s="197"/>
      <c r="S24" s="197"/>
      <c r="T24" s="197">
        <v>2</v>
      </c>
      <c r="U24" s="197"/>
      <c r="AC24" s="63" t="b">
        <f t="shared" si="6"/>
        <v>1</v>
      </c>
      <c r="AD24" s="63" t="b">
        <f t="shared" si="0"/>
        <v>1</v>
      </c>
      <c r="AE24" s="63"/>
      <c r="AF24" s="63" t="b">
        <f t="shared" si="1"/>
        <v>1</v>
      </c>
      <c r="AG24" s="63" t="b">
        <f>ISBLANK(Q24)</f>
        <v>1</v>
      </c>
      <c r="AH24" s="63"/>
      <c r="AI24" s="63" t="b">
        <f t="shared" si="2"/>
        <v>1</v>
      </c>
      <c r="AJ24" s="63" t="b">
        <f t="shared" si="3"/>
        <v>1</v>
      </c>
      <c r="AK24" s="63"/>
      <c r="AL24" s="63" t="b">
        <f>ISBLANK(T24)</f>
        <v>0</v>
      </c>
      <c r="AM24" s="63" t="b">
        <f t="shared" si="7"/>
        <v>1</v>
      </c>
    </row>
    <row r="25" spans="1:40" s="73" customFormat="1" ht="16.5" thickBot="1" x14ac:dyDescent="0.3">
      <c r="A25" s="159" t="s">
        <v>279</v>
      </c>
      <c r="B25" s="234" t="s">
        <v>332</v>
      </c>
      <c r="C25" s="226"/>
      <c r="D25" s="194" t="s">
        <v>176</v>
      </c>
      <c r="E25" s="194"/>
      <c r="F25" s="194"/>
      <c r="G25" s="218">
        <v>5</v>
      </c>
      <c r="H25" s="194">
        <f t="shared" si="4"/>
        <v>150</v>
      </c>
      <c r="I25" s="194">
        <v>120</v>
      </c>
      <c r="J25" s="194">
        <v>60</v>
      </c>
      <c r="K25" s="194"/>
      <c r="L25" s="194">
        <v>60</v>
      </c>
      <c r="M25" s="194">
        <v>30</v>
      </c>
      <c r="N25" s="197"/>
      <c r="O25" s="197"/>
      <c r="P25" s="197"/>
      <c r="Q25" s="197">
        <v>7</v>
      </c>
      <c r="R25" s="197"/>
      <c r="S25" s="197"/>
      <c r="T25" s="197"/>
      <c r="U25" s="197"/>
      <c r="AC25" s="63" t="b">
        <f t="shared" si="6"/>
        <v>1</v>
      </c>
      <c r="AD25" s="63" t="b">
        <f t="shared" si="0"/>
        <v>1</v>
      </c>
      <c r="AE25" s="63"/>
      <c r="AF25" s="63" t="b">
        <f t="shared" si="1"/>
        <v>1</v>
      </c>
      <c r="AG25" s="63" t="b">
        <f>ISBLANK(Q25)</f>
        <v>0</v>
      </c>
      <c r="AH25" s="63"/>
      <c r="AI25" s="63" t="b">
        <f t="shared" si="2"/>
        <v>1</v>
      </c>
      <c r="AJ25" s="63" t="b">
        <f t="shared" si="3"/>
        <v>1</v>
      </c>
      <c r="AK25" s="63"/>
      <c r="AL25" s="63" t="b">
        <f>ISBLANK(T25)</f>
        <v>1</v>
      </c>
      <c r="AM25" s="63" t="b">
        <f t="shared" si="7"/>
        <v>1</v>
      </c>
    </row>
    <row r="26" spans="1:40" s="73" customFormat="1" ht="16.5" thickBot="1" x14ac:dyDescent="0.3">
      <c r="A26" s="159" t="s">
        <v>280</v>
      </c>
      <c r="B26" s="234" t="s">
        <v>94</v>
      </c>
      <c r="C26" s="226"/>
      <c r="D26" s="194"/>
      <c r="E26" s="194"/>
      <c r="F26" s="194"/>
      <c r="G26" s="218">
        <v>4</v>
      </c>
      <c r="H26" s="194">
        <f t="shared" si="4"/>
        <v>120</v>
      </c>
      <c r="I26" s="194"/>
      <c r="J26" s="194"/>
      <c r="K26" s="194"/>
      <c r="L26" s="194"/>
      <c r="M26" s="194"/>
      <c r="N26" s="197"/>
      <c r="O26" s="197"/>
      <c r="P26" s="197"/>
      <c r="Q26" s="197"/>
      <c r="R26" s="197"/>
      <c r="S26" s="197"/>
      <c r="T26" s="197"/>
      <c r="U26" s="197"/>
      <c r="AC26" s="63" t="b">
        <f t="shared" si="6"/>
        <v>1</v>
      </c>
      <c r="AD26" s="63" t="b">
        <f t="shared" si="0"/>
        <v>1</v>
      </c>
      <c r="AE26" s="63"/>
      <c r="AF26" s="63" t="b">
        <f t="shared" si="1"/>
        <v>1</v>
      </c>
      <c r="AG26" s="63" t="b">
        <f>ISBLANK(Q26)</f>
        <v>1</v>
      </c>
      <c r="AH26" s="63"/>
      <c r="AI26" s="63" t="b">
        <f t="shared" si="2"/>
        <v>1</v>
      </c>
      <c r="AJ26" s="63" t="b">
        <f t="shared" si="3"/>
        <v>1</v>
      </c>
      <c r="AK26" s="63"/>
      <c r="AL26" s="63" t="b">
        <f>ISBLANK(T26)</f>
        <v>1</v>
      </c>
      <c r="AM26" s="63" t="b">
        <f t="shared" si="7"/>
        <v>1</v>
      </c>
    </row>
    <row r="27" spans="1:40" s="73" customFormat="1" ht="16.5" thickBot="1" x14ac:dyDescent="0.3">
      <c r="A27" s="160" t="s">
        <v>281</v>
      </c>
      <c r="B27" s="235" t="s">
        <v>94</v>
      </c>
      <c r="C27" s="226"/>
      <c r="D27" s="194">
        <v>1</v>
      </c>
      <c r="E27" s="194"/>
      <c r="F27" s="194"/>
      <c r="G27" s="241">
        <v>2</v>
      </c>
      <c r="H27" s="197">
        <f t="shared" ref="H27:H28" si="18">G27*30</f>
        <v>60</v>
      </c>
      <c r="I27" s="197">
        <f>J27+K27+L27</f>
        <v>30</v>
      </c>
      <c r="J27" s="197"/>
      <c r="K27" s="197"/>
      <c r="L27" s="197">
        <v>30</v>
      </c>
      <c r="M27" s="197">
        <f t="shared" ref="M27:M28" si="19">H27-I27</f>
        <v>30</v>
      </c>
      <c r="N27" s="197">
        <v>2</v>
      </c>
      <c r="O27" s="197"/>
      <c r="P27" s="197"/>
      <c r="Q27" s="197"/>
      <c r="R27" s="197"/>
      <c r="S27" s="197"/>
      <c r="T27" s="197"/>
      <c r="U27" s="197"/>
      <c r="AC27" s="63" t="b">
        <f t="shared" si="6"/>
        <v>0</v>
      </c>
      <c r="AD27" s="63" t="b">
        <f t="shared" si="0"/>
        <v>1</v>
      </c>
      <c r="AE27" s="63"/>
      <c r="AF27" s="63" t="b">
        <f t="shared" si="1"/>
        <v>1</v>
      </c>
      <c r="AG27" s="63" t="b">
        <f>ISBLANK(Q27)</f>
        <v>1</v>
      </c>
      <c r="AH27" s="63"/>
      <c r="AI27" s="63" t="b">
        <f t="shared" si="2"/>
        <v>1</v>
      </c>
      <c r="AJ27" s="63" t="b">
        <f t="shared" si="3"/>
        <v>1</v>
      </c>
      <c r="AK27" s="63"/>
      <c r="AL27" s="63" t="b">
        <f>ISBLANK(T27)</f>
        <v>1</v>
      </c>
      <c r="AM27" s="63" t="b">
        <f t="shared" si="7"/>
        <v>1</v>
      </c>
    </row>
    <row r="28" spans="1:40" s="73" customFormat="1" ht="16.5" thickBot="1" x14ac:dyDescent="0.3">
      <c r="A28" s="160" t="s">
        <v>282</v>
      </c>
      <c r="B28" s="235" t="s">
        <v>94</v>
      </c>
      <c r="C28" s="226"/>
      <c r="D28" s="194">
        <v>2</v>
      </c>
      <c r="E28" s="194"/>
      <c r="F28" s="194"/>
      <c r="G28" s="241">
        <v>2</v>
      </c>
      <c r="H28" s="197">
        <f t="shared" si="18"/>
        <v>60</v>
      </c>
      <c r="I28" s="197">
        <f t="shared" ref="I28" si="20">J28+K28+L28</f>
        <v>36</v>
      </c>
      <c r="J28" s="197"/>
      <c r="K28" s="197"/>
      <c r="L28" s="197">
        <v>36</v>
      </c>
      <c r="M28" s="197">
        <f t="shared" si="19"/>
        <v>24</v>
      </c>
      <c r="N28" s="197"/>
      <c r="O28" s="197">
        <v>2</v>
      </c>
      <c r="P28" s="197"/>
      <c r="Q28" s="197"/>
      <c r="R28" s="197"/>
      <c r="S28" s="197"/>
      <c r="T28" s="197"/>
      <c r="U28" s="197"/>
      <c r="AC28" s="63" t="b">
        <f>ISBLANK(N28)</f>
        <v>1</v>
      </c>
      <c r="AD28" s="63" t="b">
        <f>ISBLANK(O28)</f>
        <v>0</v>
      </c>
      <c r="AE28" s="63"/>
      <c r="AF28" s="63" t="b">
        <f t="shared" si="1"/>
        <v>1</v>
      </c>
      <c r="AG28" s="63" t="b">
        <f>ISBLANK(Q28)</f>
        <v>1</v>
      </c>
      <c r="AH28" s="63"/>
      <c r="AI28" s="63" t="b">
        <f t="shared" si="2"/>
        <v>1</v>
      </c>
      <c r="AJ28" s="63" t="b">
        <f t="shared" si="3"/>
        <v>1</v>
      </c>
      <c r="AK28" s="63"/>
      <c r="AL28" s="63" t="b">
        <f>ISBLANK(T28)</f>
        <v>1</v>
      </c>
      <c r="AM28" s="63" t="b">
        <f t="shared" ref="AL28:AM28" si="21">ISBLANK(U28)</f>
        <v>1</v>
      </c>
    </row>
    <row r="29" spans="1:40" s="72" customFormat="1" ht="16.5" customHeight="1" thickBot="1" x14ac:dyDescent="0.3">
      <c r="A29" s="417" t="s">
        <v>213</v>
      </c>
      <c r="B29" s="417"/>
      <c r="C29" s="417"/>
      <c r="D29" s="417"/>
      <c r="E29" s="417"/>
      <c r="F29" s="417"/>
      <c r="G29" s="77">
        <f>G11+G15+G16+G17+G20+G21+G22+G23+G24+G25+G26</f>
        <v>50</v>
      </c>
      <c r="H29" s="78">
        <f t="shared" ref="H29:M29" si="22">H11+H15+H16+H17+H20+H21+H22+H23+H24</f>
        <v>1230</v>
      </c>
      <c r="I29" s="78">
        <f t="shared" si="22"/>
        <v>538</v>
      </c>
      <c r="J29" s="78">
        <f t="shared" si="22"/>
        <v>228</v>
      </c>
      <c r="K29" s="78">
        <f t="shared" si="22"/>
        <v>54</v>
      </c>
      <c r="L29" s="78">
        <f t="shared" si="22"/>
        <v>256</v>
      </c>
      <c r="M29" s="78">
        <f t="shared" si="22"/>
        <v>692</v>
      </c>
      <c r="N29" s="78">
        <f t="shared" ref="N29:Z29" si="23">SUM(N11:N24)</f>
        <v>16</v>
      </c>
      <c r="O29" s="78">
        <f>SUM(O11:O28)</f>
        <v>13</v>
      </c>
      <c r="P29" s="78">
        <f t="shared" si="23"/>
        <v>0</v>
      </c>
      <c r="Q29" s="78">
        <f t="shared" si="23"/>
        <v>3</v>
      </c>
      <c r="R29" s="78">
        <f t="shared" si="23"/>
        <v>0</v>
      </c>
      <c r="S29" s="78">
        <f t="shared" si="23"/>
        <v>0</v>
      </c>
      <c r="T29" s="78">
        <f t="shared" si="23"/>
        <v>2</v>
      </c>
      <c r="U29" s="78">
        <f t="shared" si="23"/>
        <v>2</v>
      </c>
      <c r="V29" s="80">
        <f t="shared" si="23"/>
        <v>0</v>
      </c>
      <c r="W29" s="78">
        <f t="shared" si="23"/>
        <v>0</v>
      </c>
      <c r="X29" s="78">
        <f t="shared" si="23"/>
        <v>0</v>
      </c>
      <c r="Y29" s="78">
        <f t="shared" si="23"/>
        <v>0</v>
      </c>
      <c r="Z29" s="78">
        <f t="shared" si="23"/>
        <v>0</v>
      </c>
      <c r="AC29" s="65">
        <f>SUMIF(AC11:AC28,FALSE,$G11:$G28)</f>
        <v>21</v>
      </c>
      <c r="AD29" s="65">
        <f>SUMIF(AD11:AD28,FALSE,$G11:$G28)</f>
        <v>16</v>
      </c>
      <c r="AE29" s="65">
        <f t="shared" ref="AC29:AM29" si="24">SUMIF(AE11:AE24,FALSE,$G11:$G24)</f>
        <v>0</v>
      </c>
      <c r="AF29" s="65">
        <f>SUMIF(AF11:AF28,FALSE,$G11:$G28)</f>
        <v>0</v>
      </c>
      <c r="AG29" s="65">
        <f>SUMIF(AG11:AG28,FALSE,$G11:$G28)</f>
        <v>8</v>
      </c>
      <c r="AH29" s="65">
        <f t="shared" si="24"/>
        <v>0</v>
      </c>
      <c r="AI29" s="65">
        <f>SUMIF(AI11:AI22,FALSE,$G11:$G28)</f>
        <v>0</v>
      </c>
      <c r="AJ29" s="65">
        <f>SUMIF(AJ11:AJ28,FALSE,$G11:$G28)</f>
        <v>0</v>
      </c>
      <c r="AK29" s="65">
        <f t="shared" si="24"/>
        <v>0</v>
      </c>
      <c r="AL29" s="65">
        <f>SUMIF(AL11:AL28,FALSE,$G11:$G28)</f>
        <v>3</v>
      </c>
      <c r="AM29" s="65">
        <f>SUMIF(AM11:AM28,FALSE,$G11:$G28)</f>
        <v>2</v>
      </c>
      <c r="AN29" s="66"/>
    </row>
    <row r="30" spans="1:40" s="72" customFormat="1" ht="28.9" customHeight="1" thickBot="1" x14ac:dyDescent="0.3">
      <c r="A30" s="417" t="s">
        <v>333</v>
      </c>
      <c r="B30" s="417"/>
      <c r="C30" s="417"/>
      <c r="D30" s="417"/>
      <c r="E30" s="417"/>
      <c r="F30" s="417"/>
      <c r="G30" s="417"/>
      <c r="H30" s="417"/>
      <c r="I30" s="417"/>
      <c r="J30" s="417"/>
      <c r="K30" s="417"/>
      <c r="L30" s="417"/>
      <c r="M30" s="417"/>
      <c r="N30" s="417"/>
      <c r="O30" s="417"/>
      <c r="P30" s="417"/>
      <c r="Q30" s="417"/>
      <c r="R30" s="417"/>
      <c r="S30" s="417"/>
      <c r="T30" s="417"/>
      <c r="U30" s="417"/>
      <c r="V30" s="187"/>
      <c r="W30" s="187"/>
      <c r="X30" s="187"/>
      <c r="Y30" s="187"/>
      <c r="Z30" s="187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6"/>
    </row>
    <row r="31" spans="1:40" ht="16.5" customHeight="1" thickBot="1" x14ac:dyDescent="0.3">
      <c r="A31" s="417" t="s">
        <v>134</v>
      </c>
      <c r="B31" s="417"/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</row>
    <row r="32" spans="1:40" ht="16.5" customHeight="1" thickBot="1" x14ac:dyDescent="0.3">
      <c r="A32" s="159" t="s">
        <v>116</v>
      </c>
      <c r="B32" s="246" t="s">
        <v>36</v>
      </c>
      <c r="C32" s="247"/>
      <c r="D32" s="247"/>
      <c r="E32" s="247"/>
      <c r="F32" s="248"/>
      <c r="G32" s="249">
        <f>G33+G34+G35</f>
        <v>16</v>
      </c>
      <c r="H32" s="250">
        <f t="shared" ref="H32:M32" si="25">H33+H34</f>
        <v>330</v>
      </c>
      <c r="I32" s="251">
        <f t="shared" si="25"/>
        <v>162</v>
      </c>
      <c r="J32" s="250">
        <f t="shared" si="25"/>
        <v>81</v>
      </c>
      <c r="K32" s="250">
        <f t="shared" si="25"/>
        <v>48</v>
      </c>
      <c r="L32" s="250">
        <f t="shared" si="25"/>
        <v>33</v>
      </c>
      <c r="M32" s="251">
        <f t="shared" si="25"/>
        <v>168</v>
      </c>
      <c r="N32" s="223"/>
      <c r="O32" s="223"/>
      <c r="P32" s="197"/>
      <c r="Q32" s="194"/>
      <c r="R32" s="194"/>
      <c r="S32" s="194"/>
      <c r="T32" s="194"/>
      <c r="U32" s="194"/>
      <c r="AA32" s="73" t="s">
        <v>84</v>
      </c>
      <c r="AB32" s="69">
        <f>AC61+AD61</f>
        <v>23</v>
      </c>
      <c r="AC32" s="63" t="b">
        <f t="shared" ref="AC32:AD38" si="26">ISBLANK(N32)</f>
        <v>1</v>
      </c>
      <c r="AD32" s="63" t="b">
        <f t="shared" si="26"/>
        <v>1</v>
      </c>
      <c r="AF32" s="63" t="b">
        <f t="shared" ref="AF32:AF38" si="27">ISBLANK(P32)</f>
        <v>1</v>
      </c>
      <c r="AG32" s="63" t="b">
        <f>ISBLANK(Q32)</f>
        <v>1</v>
      </c>
      <c r="AI32" s="63" t="b">
        <f t="shared" ref="AI32:AJ38" si="28">ISBLANK(R32)</f>
        <v>1</v>
      </c>
      <c r="AJ32" s="63" t="b">
        <f t="shared" si="28"/>
        <v>1</v>
      </c>
      <c r="AL32" s="63" t="b">
        <f>ISBLANK(T32)</f>
        <v>1</v>
      </c>
      <c r="AM32" s="63" t="b">
        <f>ISBLANK(U32)</f>
        <v>1</v>
      </c>
    </row>
    <row r="33" spans="1:39" ht="16.5" thickBot="1" x14ac:dyDescent="0.3">
      <c r="A33" s="160" t="s">
        <v>135</v>
      </c>
      <c r="B33" s="252" t="s">
        <v>196</v>
      </c>
      <c r="C33" s="253" t="s">
        <v>150</v>
      </c>
      <c r="D33" s="253"/>
      <c r="E33" s="253"/>
      <c r="F33" s="254"/>
      <c r="G33" s="255">
        <v>6</v>
      </c>
      <c r="H33" s="98">
        <f t="shared" ref="H33" si="29">G33*30</f>
        <v>180</v>
      </c>
      <c r="I33" s="197">
        <f t="shared" ref="I33" si="30">J33+K33+L33</f>
        <v>90</v>
      </c>
      <c r="J33" s="256">
        <v>45</v>
      </c>
      <c r="K33" s="256">
        <v>30</v>
      </c>
      <c r="L33" s="256">
        <v>15</v>
      </c>
      <c r="M33" s="245">
        <f t="shared" ref="M33" si="31">H33-I33</f>
        <v>90</v>
      </c>
      <c r="N33" s="224">
        <v>6</v>
      </c>
      <c r="O33" s="224"/>
      <c r="P33" s="197"/>
      <c r="Q33" s="197"/>
      <c r="R33" s="197"/>
      <c r="S33" s="197"/>
      <c r="T33" s="197"/>
      <c r="U33" s="197"/>
      <c r="AA33" s="73" t="s">
        <v>85</v>
      </c>
      <c r="AB33" s="69">
        <f>AF61+AG61</f>
        <v>36</v>
      </c>
      <c r="AC33" s="63" t="b">
        <f t="shared" si="26"/>
        <v>0</v>
      </c>
      <c r="AD33" s="63" t="b">
        <f t="shared" si="26"/>
        <v>1</v>
      </c>
      <c r="AF33" s="63" t="b">
        <f t="shared" si="27"/>
        <v>1</v>
      </c>
      <c r="AG33" s="63" t="b">
        <f t="shared" ref="AG33:AG60" si="32">ISBLANK(Q33)</f>
        <v>1</v>
      </c>
      <c r="AI33" s="63" t="b">
        <f t="shared" si="28"/>
        <v>1</v>
      </c>
      <c r="AJ33" s="63" t="b">
        <f t="shared" si="28"/>
        <v>1</v>
      </c>
      <c r="AL33" s="63" t="b">
        <f t="shared" ref="AL33:AM60" si="33">ISBLANK(T33)</f>
        <v>1</v>
      </c>
      <c r="AM33" s="63" t="b">
        <f t="shared" si="33"/>
        <v>1</v>
      </c>
    </row>
    <row r="34" spans="1:39" ht="16.5" thickBot="1" x14ac:dyDescent="0.3">
      <c r="A34" s="160" t="s">
        <v>139</v>
      </c>
      <c r="B34" s="252" t="s">
        <v>197</v>
      </c>
      <c r="C34" s="253" t="s">
        <v>198</v>
      </c>
      <c r="D34" s="253"/>
      <c r="E34" s="253"/>
      <c r="F34" s="254"/>
      <c r="G34" s="255">
        <v>5</v>
      </c>
      <c r="H34" s="98">
        <v>150</v>
      </c>
      <c r="I34" s="197">
        <v>72</v>
      </c>
      <c r="J34" s="256">
        <v>36</v>
      </c>
      <c r="K34" s="256">
        <v>18</v>
      </c>
      <c r="L34" s="256">
        <v>18</v>
      </c>
      <c r="M34" s="245">
        <f t="shared" ref="M34" si="34">H34-I34</f>
        <v>78</v>
      </c>
      <c r="N34" s="224"/>
      <c r="O34" s="224">
        <v>4</v>
      </c>
      <c r="P34" s="197"/>
      <c r="Q34" s="197"/>
      <c r="R34" s="197"/>
      <c r="S34" s="197"/>
      <c r="T34" s="197"/>
      <c r="U34" s="197"/>
      <c r="AA34" s="73" t="s">
        <v>107</v>
      </c>
      <c r="AB34" s="69">
        <f>AI61+AJ61</f>
        <v>34</v>
      </c>
      <c r="AC34" s="63" t="b">
        <f t="shared" si="26"/>
        <v>1</v>
      </c>
      <c r="AD34" s="63" t="b">
        <f t="shared" si="26"/>
        <v>0</v>
      </c>
      <c r="AF34" s="63" t="b">
        <f t="shared" si="27"/>
        <v>1</v>
      </c>
      <c r="AG34" s="63" t="b">
        <f t="shared" si="32"/>
        <v>1</v>
      </c>
      <c r="AI34" s="63" t="b">
        <f t="shared" si="28"/>
        <v>1</v>
      </c>
      <c r="AJ34" s="63" t="b">
        <f t="shared" si="28"/>
        <v>1</v>
      </c>
      <c r="AL34" s="63" t="b">
        <f t="shared" si="33"/>
        <v>1</v>
      </c>
      <c r="AM34" s="63" t="b">
        <f t="shared" si="33"/>
        <v>1</v>
      </c>
    </row>
    <row r="35" spans="1:39" ht="16.5" thickBot="1" x14ac:dyDescent="0.3">
      <c r="A35" s="160" t="s">
        <v>263</v>
      </c>
      <c r="B35" s="252" t="s">
        <v>264</v>
      </c>
      <c r="C35" s="253" t="s">
        <v>341</v>
      </c>
      <c r="D35" s="253"/>
      <c r="E35" s="253"/>
      <c r="F35" s="254"/>
      <c r="G35" s="255">
        <v>5</v>
      </c>
      <c r="H35" s="98">
        <v>150</v>
      </c>
      <c r="I35" s="197">
        <v>75</v>
      </c>
      <c r="J35" s="256">
        <v>30</v>
      </c>
      <c r="K35" s="256">
        <v>30</v>
      </c>
      <c r="L35" s="256">
        <v>15</v>
      </c>
      <c r="M35" s="245">
        <v>75</v>
      </c>
      <c r="N35" s="224"/>
      <c r="O35" s="224"/>
      <c r="P35" s="197">
        <v>5</v>
      </c>
      <c r="Q35" s="197"/>
      <c r="R35" s="197"/>
      <c r="S35" s="197"/>
      <c r="T35" s="197"/>
      <c r="U35" s="197"/>
      <c r="AA35" s="73" t="s">
        <v>107</v>
      </c>
      <c r="AB35" s="69">
        <f>AI62+AJ62</f>
        <v>0</v>
      </c>
      <c r="AC35" s="63" t="b">
        <f t="shared" si="26"/>
        <v>1</v>
      </c>
      <c r="AD35" s="63" t="b">
        <f t="shared" si="26"/>
        <v>1</v>
      </c>
      <c r="AF35" s="63" t="b">
        <f t="shared" si="27"/>
        <v>0</v>
      </c>
      <c r="AG35" s="63" t="b">
        <f>ISBLANK(Q35)</f>
        <v>1</v>
      </c>
      <c r="AI35" s="63" t="b">
        <f t="shared" si="28"/>
        <v>1</v>
      </c>
      <c r="AJ35" s="63" t="b">
        <f t="shared" si="28"/>
        <v>1</v>
      </c>
      <c r="AL35" s="63" t="b">
        <f t="shared" ref="AL35" si="35">ISBLANK(T35)</f>
        <v>1</v>
      </c>
      <c r="AM35" s="63" t="b">
        <f t="shared" ref="AM35" si="36">ISBLANK(U35)</f>
        <v>1</v>
      </c>
    </row>
    <row r="36" spans="1:39" ht="16.5" thickBot="1" x14ac:dyDescent="0.3">
      <c r="A36" s="159" t="s">
        <v>140</v>
      </c>
      <c r="B36" s="219" t="s">
        <v>43</v>
      </c>
      <c r="C36" s="194"/>
      <c r="D36" s="194"/>
      <c r="E36" s="194"/>
      <c r="F36" s="220"/>
      <c r="G36" s="218">
        <f>G37+G38</f>
        <v>12</v>
      </c>
      <c r="H36" s="195">
        <f>H37+H38</f>
        <v>360</v>
      </c>
      <c r="I36" s="195">
        <f t="shared" ref="I36:M36" si="37">I37+I38</f>
        <v>165</v>
      </c>
      <c r="J36" s="195">
        <f t="shared" si="37"/>
        <v>66</v>
      </c>
      <c r="K36" s="195">
        <f t="shared" si="37"/>
        <v>66</v>
      </c>
      <c r="L36" s="195">
        <f t="shared" si="37"/>
        <v>33</v>
      </c>
      <c r="M36" s="195">
        <f t="shared" si="37"/>
        <v>195</v>
      </c>
      <c r="N36" s="197"/>
      <c r="O36" s="197"/>
      <c r="P36" s="197"/>
      <c r="Q36" s="197"/>
      <c r="R36" s="197"/>
      <c r="S36" s="197"/>
      <c r="T36" s="197"/>
      <c r="U36" s="197"/>
      <c r="AA36" s="73" t="s">
        <v>108</v>
      </c>
      <c r="AB36" s="69">
        <f>AL61+AM61</f>
        <v>17</v>
      </c>
      <c r="AC36" s="63" t="b">
        <f t="shared" si="26"/>
        <v>1</v>
      </c>
      <c r="AD36" s="63" t="b">
        <f t="shared" si="26"/>
        <v>1</v>
      </c>
      <c r="AF36" s="63" t="b">
        <f t="shared" si="27"/>
        <v>1</v>
      </c>
      <c r="AG36" s="63" t="b">
        <f t="shared" si="32"/>
        <v>1</v>
      </c>
      <c r="AI36" s="63" t="b">
        <f t="shared" si="28"/>
        <v>1</v>
      </c>
      <c r="AJ36" s="63" t="b">
        <f t="shared" si="28"/>
        <v>1</v>
      </c>
      <c r="AL36" s="63" t="b">
        <f t="shared" si="33"/>
        <v>1</v>
      </c>
      <c r="AM36" s="63" t="b">
        <f t="shared" si="33"/>
        <v>1</v>
      </c>
    </row>
    <row r="37" spans="1:39" ht="17.25" customHeight="1" thickBot="1" x14ac:dyDescent="0.3">
      <c r="A37" s="160" t="s">
        <v>141</v>
      </c>
      <c r="B37" s="204" t="s">
        <v>199</v>
      </c>
      <c r="C37" s="199">
        <v>2</v>
      </c>
      <c r="D37" s="200"/>
      <c r="E37" s="200"/>
      <c r="F37" s="200"/>
      <c r="G37" s="191">
        <v>6</v>
      </c>
      <c r="H37" s="197">
        <f>G37*30</f>
        <v>180</v>
      </c>
      <c r="I37" s="197">
        <f>J37+K37+L37</f>
        <v>90</v>
      </c>
      <c r="J37" s="197">
        <v>36</v>
      </c>
      <c r="K37" s="197">
        <v>36</v>
      </c>
      <c r="L37" s="197">
        <v>18</v>
      </c>
      <c r="M37" s="197">
        <f>H37-I37</f>
        <v>90</v>
      </c>
      <c r="N37" s="203"/>
      <c r="O37" s="203">
        <v>5</v>
      </c>
      <c r="P37" s="203"/>
      <c r="Q37" s="203"/>
      <c r="R37" s="203"/>
      <c r="S37" s="203"/>
      <c r="T37" s="203"/>
      <c r="U37" s="203"/>
      <c r="AB37" s="69">
        <f>SUM(AB32:AB36)</f>
        <v>110</v>
      </c>
      <c r="AC37" s="63" t="b">
        <f t="shared" si="26"/>
        <v>1</v>
      </c>
      <c r="AD37" s="63" t="b">
        <f t="shared" si="26"/>
        <v>0</v>
      </c>
      <c r="AF37" s="63" t="b">
        <f t="shared" si="27"/>
        <v>1</v>
      </c>
      <c r="AG37" s="63" t="b">
        <f t="shared" si="32"/>
        <v>1</v>
      </c>
      <c r="AI37" s="63" t="b">
        <f t="shared" si="28"/>
        <v>1</v>
      </c>
      <c r="AJ37" s="63" t="b">
        <f t="shared" si="28"/>
        <v>1</v>
      </c>
      <c r="AL37" s="63" t="b">
        <f t="shared" si="33"/>
        <v>1</v>
      </c>
      <c r="AM37" s="63" t="b">
        <f t="shared" si="33"/>
        <v>1</v>
      </c>
    </row>
    <row r="38" spans="1:39" ht="16.5" thickBot="1" x14ac:dyDescent="0.3">
      <c r="A38" s="160" t="s">
        <v>142</v>
      </c>
      <c r="B38" s="204" t="s">
        <v>200</v>
      </c>
      <c r="C38" s="199">
        <v>3</v>
      </c>
      <c r="D38" s="201"/>
      <c r="E38" s="201"/>
      <c r="F38" s="200"/>
      <c r="G38" s="191">
        <v>6</v>
      </c>
      <c r="H38" s="197">
        <f>G38*30</f>
        <v>180</v>
      </c>
      <c r="I38" s="197">
        <f>J38+K38+L38</f>
        <v>75</v>
      </c>
      <c r="J38" s="197">
        <v>30</v>
      </c>
      <c r="K38" s="197">
        <v>30</v>
      </c>
      <c r="L38" s="197">
        <v>15</v>
      </c>
      <c r="M38" s="197">
        <f>H38-I38</f>
        <v>105</v>
      </c>
      <c r="N38" s="203"/>
      <c r="O38" s="203"/>
      <c r="P38" s="203">
        <v>5</v>
      </c>
      <c r="Q38" s="204"/>
      <c r="R38" s="203"/>
      <c r="S38" s="203"/>
      <c r="T38" s="203"/>
      <c r="U38" s="203"/>
      <c r="AC38" s="63" t="b">
        <f t="shared" si="26"/>
        <v>1</v>
      </c>
      <c r="AD38" s="63" t="b">
        <f t="shared" si="26"/>
        <v>1</v>
      </c>
      <c r="AF38" s="63" t="b">
        <f t="shared" si="27"/>
        <v>0</v>
      </c>
      <c r="AG38" s="63" t="b">
        <f t="shared" si="32"/>
        <v>1</v>
      </c>
      <c r="AI38" s="63" t="b">
        <f t="shared" si="28"/>
        <v>1</v>
      </c>
      <c r="AJ38" s="63" t="b">
        <f t="shared" si="28"/>
        <v>1</v>
      </c>
      <c r="AL38" s="63" t="b">
        <f t="shared" si="33"/>
        <v>1</v>
      </c>
      <c r="AM38" s="63" t="b">
        <f t="shared" si="33"/>
        <v>1</v>
      </c>
    </row>
    <row r="39" spans="1:39" ht="16.5" thickBot="1" x14ac:dyDescent="0.3">
      <c r="A39" s="159" t="s">
        <v>143</v>
      </c>
      <c r="B39" s="219" t="s">
        <v>40</v>
      </c>
      <c r="C39" s="194"/>
      <c r="D39" s="194"/>
      <c r="E39" s="194"/>
      <c r="F39" s="220"/>
      <c r="G39" s="218">
        <f t="shared" ref="G39:M39" si="38">G40+G41+G42</f>
        <v>16</v>
      </c>
      <c r="H39" s="195">
        <f t="shared" si="38"/>
        <v>480</v>
      </c>
      <c r="I39" s="195">
        <f t="shared" si="38"/>
        <v>237</v>
      </c>
      <c r="J39" s="195">
        <f t="shared" si="38"/>
        <v>102</v>
      </c>
      <c r="K39" s="195">
        <f t="shared" si="38"/>
        <v>102</v>
      </c>
      <c r="L39" s="195">
        <f t="shared" si="38"/>
        <v>33</v>
      </c>
      <c r="M39" s="195">
        <f t="shared" si="38"/>
        <v>243</v>
      </c>
      <c r="N39" s="197"/>
      <c r="O39" s="197"/>
      <c r="P39" s="197"/>
      <c r="Q39" s="197"/>
      <c r="R39" s="197"/>
      <c r="S39" s="197"/>
      <c r="T39" s="197"/>
      <c r="U39" s="197"/>
      <c r="AC39" s="63" t="b">
        <f>ISBLANK(N39)</f>
        <v>1</v>
      </c>
      <c r="AD39" s="63" t="b">
        <f>ISBLANK(O39)</f>
        <v>1</v>
      </c>
      <c r="AF39" s="63" t="b">
        <f t="shared" ref="AF39:AF60" si="39">ISBLANK(P39)</f>
        <v>1</v>
      </c>
      <c r="AG39" s="63" t="b">
        <f t="shared" si="32"/>
        <v>1</v>
      </c>
      <c r="AI39" s="63" t="b">
        <f t="shared" ref="AI39:AI60" si="40">ISBLANK(R39)</f>
        <v>1</v>
      </c>
      <c r="AJ39" s="63" t="b">
        <f t="shared" ref="AJ39:AJ60" si="41">ISBLANK(S39)</f>
        <v>1</v>
      </c>
      <c r="AL39" s="63" t="b">
        <f t="shared" si="33"/>
        <v>1</v>
      </c>
      <c r="AM39" s="63" t="b">
        <f t="shared" si="33"/>
        <v>1</v>
      </c>
    </row>
    <row r="40" spans="1:39" ht="20.25" customHeight="1" thickBot="1" x14ac:dyDescent="0.3">
      <c r="A40" s="160" t="s">
        <v>144</v>
      </c>
      <c r="B40" s="204" t="s">
        <v>201</v>
      </c>
      <c r="C40" s="199"/>
      <c r="D40" s="200" t="s">
        <v>198</v>
      </c>
      <c r="E40" s="200"/>
      <c r="F40" s="200"/>
      <c r="G40" s="191">
        <v>6</v>
      </c>
      <c r="H40" s="197">
        <f>G40*30</f>
        <v>180</v>
      </c>
      <c r="I40" s="197">
        <v>90</v>
      </c>
      <c r="J40" s="197">
        <v>36</v>
      </c>
      <c r="K40" s="197">
        <v>36</v>
      </c>
      <c r="L40" s="197">
        <v>18</v>
      </c>
      <c r="M40" s="197">
        <v>90</v>
      </c>
      <c r="N40" s="203"/>
      <c r="O40" s="203">
        <v>5</v>
      </c>
      <c r="P40" s="203"/>
      <c r="Q40" s="203"/>
      <c r="R40" s="203"/>
      <c r="S40" s="203"/>
      <c r="T40" s="203"/>
      <c r="U40" s="203"/>
      <c r="AC40" s="63" t="b">
        <f>ISBLANK(N40)</f>
        <v>1</v>
      </c>
      <c r="AD40" s="63" t="b">
        <f>ISBLANK(O40)</f>
        <v>0</v>
      </c>
      <c r="AF40" s="63" t="b">
        <f t="shared" si="39"/>
        <v>1</v>
      </c>
      <c r="AG40" s="63" t="b">
        <f t="shared" si="32"/>
        <v>1</v>
      </c>
      <c r="AI40" s="63" t="b">
        <f t="shared" si="40"/>
        <v>1</v>
      </c>
      <c r="AJ40" s="63" t="b">
        <f t="shared" si="41"/>
        <v>1</v>
      </c>
      <c r="AL40" s="63" t="b">
        <f t="shared" si="33"/>
        <v>1</v>
      </c>
      <c r="AM40" s="63" t="b">
        <f t="shared" si="33"/>
        <v>1</v>
      </c>
    </row>
    <row r="41" spans="1:39" ht="16.5" thickBot="1" x14ac:dyDescent="0.3">
      <c r="A41" s="160" t="s">
        <v>145</v>
      </c>
      <c r="B41" s="204" t="s">
        <v>202</v>
      </c>
      <c r="C41" s="199">
        <v>3</v>
      </c>
      <c r="D41" s="201"/>
      <c r="E41" s="201"/>
      <c r="F41" s="200"/>
      <c r="G41" s="191">
        <v>5</v>
      </c>
      <c r="H41" s="197">
        <f>G41*30</f>
        <v>150</v>
      </c>
      <c r="I41" s="197">
        <v>75</v>
      </c>
      <c r="J41" s="197">
        <v>30</v>
      </c>
      <c r="K41" s="197">
        <v>30</v>
      </c>
      <c r="L41" s="197">
        <v>15</v>
      </c>
      <c r="M41" s="197">
        <v>75</v>
      </c>
      <c r="N41" s="203"/>
      <c r="O41" s="203"/>
      <c r="P41" s="203">
        <v>5</v>
      </c>
      <c r="Q41" s="203"/>
      <c r="R41" s="203"/>
      <c r="S41" s="203"/>
      <c r="T41" s="203"/>
      <c r="U41" s="203"/>
      <c r="AC41" s="63" t="b">
        <f>ISBLANK(N41)</f>
        <v>1</v>
      </c>
      <c r="AD41" s="63" t="b">
        <f t="shared" ref="AD40:AD60" si="42">ISBLANK(O41)</f>
        <v>1</v>
      </c>
      <c r="AF41" s="63" t="b">
        <f t="shared" si="39"/>
        <v>0</v>
      </c>
      <c r="AG41" s="63" t="b">
        <f t="shared" si="32"/>
        <v>1</v>
      </c>
      <c r="AI41" s="63" t="b">
        <f t="shared" si="40"/>
        <v>1</v>
      </c>
      <c r="AJ41" s="63" t="b">
        <f t="shared" si="41"/>
        <v>1</v>
      </c>
      <c r="AL41" s="63" t="b">
        <f t="shared" si="33"/>
        <v>1</v>
      </c>
      <c r="AM41" s="63" t="b">
        <f t="shared" si="33"/>
        <v>1</v>
      </c>
    </row>
    <row r="42" spans="1:39" ht="16.5" thickBot="1" x14ac:dyDescent="0.3">
      <c r="A42" s="160" t="s">
        <v>267</v>
      </c>
      <c r="B42" s="204" t="s">
        <v>266</v>
      </c>
      <c r="C42" s="199">
        <v>4</v>
      </c>
      <c r="D42" s="201"/>
      <c r="E42" s="201"/>
      <c r="F42" s="200"/>
      <c r="G42" s="191">
        <v>5</v>
      </c>
      <c r="H42" s="197">
        <f>G42*30</f>
        <v>150</v>
      </c>
      <c r="I42" s="197">
        <v>72</v>
      </c>
      <c r="J42" s="197">
        <v>36</v>
      </c>
      <c r="K42" s="197">
        <v>36</v>
      </c>
      <c r="L42" s="197"/>
      <c r="M42" s="197">
        <v>78</v>
      </c>
      <c r="N42" s="203"/>
      <c r="O42" s="203"/>
      <c r="P42" s="203"/>
      <c r="Q42" s="203">
        <v>4</v>
      </c>
      <c r="R42" s="203"/>
      <c r="S42" s="203"/>
      <c r="T42" s="203"/>
      <c r="U42" s="203"/>
      <c r="AC42" s="63" t="b">
        <f>ISBLANK(N42)</f>
        <v>1</v>
      </c>
      <c r="AD42" s="63" t="b">
        <f t="shared" si="42"/>
        <v>1</v>
      </c>
      <c r="AF42" s="63" t="b">
        <f t="shared" ref="AF42:AF60" si="43">ISBLANK(P42)</f>
        <v>1</v>
      </c>
      <c r="AG42" s="63" t="b">
        <f>ISBLANK(Q42)</f>
        <v>0</v>
      </c>
      <c r="AI42" s="63" t="b">
        <f t="shared" ref="AI42:AI59" si="44">ISBLANK(R42)</f>
        <v>1</v>
      </c>
      <c r="AJ42" s="63" t="b">
        <f t="shared" ref="AJ42" si="45">ISBLANK(S42)</f>
        <v>1</v>
      </c>
      <c r="AL42" s="63" t="b">
        <f t="shared" ref="AL42" si="46">ISBLANK(T42)</f>
        <v>1</v>
      </c>
      <c r="AM42" s="63" t="b">
        <f t="shared" ref="AM42" si="47">ISBLANK(U42)</f>
        <v>1</v>
      </c>
    </row>
    <row r="43" spans="1:39" ht="16.5" thickBot="1" x14ac:dyDescent="0.3">
      <c r="A43" s="159" t="s">
        <v>146</v>
      </c>
      <c r="B43" s="214" t="s">
        <v>270</v>
      </c>
      <c r="C43" s="215"/>
      <c r="D43" s="216">
        <v>3</v>
      </c>
      <c r="E43" s="216"/>
      <c r="F43" s="217"/>
      <c r="G43" s="218">
        <v>4</v>
      </c>
      <c r="H43" s="194">
        <f>G43*30</f>
        <v>120</v>
      </c>
      <c r="I43" s="194">
        <f>J43+K43+L43</f>
        <v>45</v>
      </c>
      <c r="J43" s="194">
        <v>30</v>
      </c>
      <c r="K43" s="194"/>
      <c r="L43" s="194">
        <v>15</v>
      </c>
      <c r="M43" s="194">
        <f>H43-I43</f>
        <v>75</v>
      </c>
      <c r="N43" s="203"/>
      <c r="O43" s="203"/>
      <c r="P43" s="203">
        <v>3</v>
      </c>
      <c r="Q43" s="203"/>
      <c r="R43" s="203"/>
      <c r="S43" s="203"/>
      <c r="T43" s="203"/>
      <c r="U43" s="203"/>
      <c r="AC43" s="63" t="b">
        <f>ISBLANK(N43)</f>
        <v>1</v>
      </c>
      <c r="AD43" s="63" t="b">
        <f t="shared" si="42"/>
        <v>1</v>
      </c>
      <c r="AE43" s="228"/>
      <c r="AF43" s="63" t="b">
        <f t="shared" si="43"/>
        <v>0</v>
      </c>
      <c r="AG43" s="63" t="b">
        <f t="shared" si="32"/>
        <v>1</v>
      </c>
      <c r="AH43" s="228"/>
      <c r="AI43" s="63" t="b">
        <f t="shared" si="44"/>
        <v>1</v>
      </c>
      <c r="AJ43" s="227"/>
      <c r="AK43" s="228"/>
      <c r="AL43" s="227"/>
      <c r="AM43" s="227"/>
    </row>
    <row r="44" spans="1:39" s="213" customFormat="1" ht="16.5" thickBot="1" x14ac:dyDescent="0.3">
      <c r="A44" s="159" t="s">
        <v>147</v>
      </c>
      <c r="B44" s="214" t="s">
        <v>269</v>
      </c>
      <c r="C44" s="215"/>
      <c r="D44" s="216">
        <v>5</v>
      </c>
      <c r="E44" s="216"/>
      <c r="F44" s="217"/>
      <c r="G44" s="218">
        <v>6</v>
      </c>
      <c r="H44" s="194">
        <f>G44*30</f>
        <v>180</v>
      </c>
      <c r="I44" s="194">
        <v>75</v>
      </c>
      <c r="J44" s="194">
        <v>30</v>
      </c>
      <c r="K44" s="194">
        <v>30</v>
      </c>
      <c r="L44" s="194">
        <v>15</v>
      </c>
      <c r="M44" s="194">
        <v>105</v>
      </c>
      <c r="N44" s="203"/>
      <c r="O44" s="203"/>
      <c r="P44" s="203"/>
      <c r="Q44" s="203"/>
      <c r="R44" s="203">
        <v>5</v>
      </c>
      <c r="S44" s="203"/>
      <c r="T44" s="203"/>
      <c r="U44" s="203"/>
      <c r="AC44" s="63" t="b">
        <f>ISBLANK(N44)</f>
        <v>1</v>
      </c>
      <c r="AD44" s="63" t="b">
        <f t="shared" si="42"/>
        <v>1</v>
      </c>
      <c r="AE44" s="237"/>
      <c r="AF44" s="63" t="b">
        <f t="shared" si="43"/>
        <v>1</v>
      </c>
      <c r="AG44" s="63" t="b">
        <f t="shared" si="32"/>
        <v>1</v>
      </c>
      <c r="AH44" s="237"/>
      <c r="AI44" s="63" t="b">
        <f>ISBLANK(R44)</f>
        <v>0</v>
      </c>
      <c r="AJ44" s="236"/>
      <c r="AK44" s="237"/>
      <c r="AL44" s="236"/>
      <c r="AM44" s="236"/>
    </row>
    <row r="45" spans="1:39" ht="16.5" thickBot="1" x14ac:dyDescent="0.3">
      <c r="A45" s="159" t="s">
        <v>148</v>
      </c>
      <c r="B45" s="257" t="s">
        <v>44</v>
      </c>
      <c r="C45" s="194"/>
      <c r="D45" s="194"/>
      <c r="E45" s="194"/>
      <c r="F45" s="220"/>
      <c r="G45" s="218">
        <f>G46+G47+G48+G49</f>
        <v>17</v>
      </c>
      <c r="H45" s="195">
        <f>H46+H47+H48+H49</f>
        <v>510</v>
      </c>
      <c r="I45" s="195">
        <f>I46+I47+I48+I49</f>
        <v>234</v>
      </c>
      <c r="J45" s="195">
        <f>J46+J47+J48+J49</f>
        <v>102</v>
      </c>
      <c r="K45" s="195">
        <f t="shared" ref="K45:L45" si="48">K46+K47+K49</f>
        <v>63</v>
      </c>
      <c r="L45" s="195">
        <f t="shared" si="48"/>
        <v>33</v>
      </c>
      <c r="M45" s="195">
        <f>M46+M47+M48+M49</f>
        <v>276</v>
      </c>
      <c r="N45" s="197"/>
      <c r="O45" s="197"/>
      <c r="P45" s="197"/>
      <c r="Q45" s="197"/>
      <c r="R45" s="197"/>
      <c r="S45" s="197"/>
      <c r="T45" s="197"/>
      <c r="U45" s="197"/>
      <c r="AC45" s="63" t="b">
        <f>ISBLANK(N45)</f>
        <v>1</v>
      </c>
      <c r="AD45" s="63" t="b">
        <f t="shared" si="42"/>
        <v>1</v>
      </c>
      <c r="AE45" s="230"/>
      <c r="AF45" s="63" t="b">
        <f t="shared" si="43"/>
        <v>1</v>
      </c>
      <c r="AG45" s="63" t="b">
        <f t="shared" si="32"/>
        <v>1</v>
      </c>
      <c r="AH45" s="230"/>
      <c r="AI45" s="63" t="b">
        <f t="shared" si="44"/>
        <v>1</v>
      </c>
      <c r="AJ45" s="229" t="b">
        <f t="shared" si="41"/>
        <v>1</v>
      </c>
      <c r="AK45" s="230"/>
      <c r="AL45" s="229" t="b">
        <f t="shared" si="33"/>
        <v>1</v>
      </c>
      <c r="AM45" s="229" t="b">
        <f t="shared" si="33"/>
        <v>1</v>
      </c>
    </row>
    <row r="46" spans="1:39" ht="17.25" customHeight="1" thickBot="1" x14ac:dyDescent="0.3">
      <c r="A46" s="160" t="s">
        <v>205</v>
      </c>
      <c r="B46" s="204" t="s">
        <v>203</v>
      </c>
      <c r="C46" s="199"/>
      <c r="D46" s="200" t="s">
        <v>151</v>
      </c>
      <c r="E46" s="200"/>
      <c r="F46" s="200"/>
      <c r="G46" s="191">
        <v>5</v>
      </c>
      <c r="H46" s="197">
        <f>G46*30</f>
        <v>150</v>
      </c>
      <c r="I46" s="197">
        <f t="shared" ref="I46:I51" si="49">J46+K46+L46</f>
        <v>72</v>
      </c>
      <c r="J46" s="197">
        <v>36</v>
      </c>
      <c r="K46" s="197">
        <v>18</v>
      </c>
      <c r="L46" s="197">
        <v>18</v>
      </c>
      <c r="M46" s="197">
        <f>H46-I46</f>
        <v>78</v>
      </c>
      <c r="N46" s="203"/>
      <c r="O46" s="203"/>
      <c r="P46" s="203"/>
      <c r="Q46" s="203">
        <v>4</v>
      </c>
      <c r="R46" s="203"/>
      <c r="S46" s="203"/>
      <c r="T46" s="203"/>
      <c r="U46" s="203"/>
      <c r="AC46" s="63" t="b">
        <f>ISBLANK(N46)</f>
        <v>1</v>
      </c>
      <c r="AD46" s="63" t="b">
        <f t="shared" si="42"/>
        <v>1</v>
      </c>
      <c r="AF46" s="63" t="b">
        <f t="shared" si="43"/>
        <v>1</v>
      </c>
      <c r="AG46" s="63" t="b">
        <f>ISBLANK(Q46)</f>
        <v>0</v>
      </c>
      <c r="AI46" s="63" t="b">
        <f t="shared" si="44"/>
        <v>1</v>
      </c>
      <c r="AJ46" s="63" t="b">
        <f t="shared" si="41"/>
        <v>1</v>
      </c>
      <c r="AL46" s="63" t="b">
        <f t="shared" si="33"/>
        <v>1</v>
      </c>
      <c r="AM46" s="63" t="b">
        <f t="shared" si="33"/>
        <v>1</v>
      </c>
    </row>
    <row r="47" spans="1:39" ht="16.5" thickBot="1" x14ac:dyDescent="0.3">
      <c r="A47" s="160" t="s">
        <v>206</v>
      </c>
      <c r="B47" s="204" t="s">
        <v>204</v>
      </c>
      <c r="C47" s="199">
        <v>5</v>
      </c>
      <c r="D47" s="201"/>
      <c r="E47" s="201"/>
      <c r="F47" s="200"/>
      <c r="G47" s="191">
        <v>6</v>
      </c>
      <c r="H47" s="197">
        <f>G47*30</f>
        <v>180</v>
      </c>
      <c r="I47" s="197">
        <v>90</v>
      </c>
      <c r="J47" s="197">
        <v>30</v>
      </c>
      <c r="K47" s="197">
        <v>45</v>
      </c>
      <c r="L47" s="197">
        <v>15</v>
      </c>
      <c r="M47" s="197">
        <v>90</v>
      </c>
      <c r="N47" s="203"/>
      <c r="O47" s="203"/>
      <c r="P47" s="203"/>
      <c r="Q47" s="203"/>
      <c r="R47" s="203">
        <v>6</v>
      </c>
      <c r="S47" s="203"/>
      <c r="T47" s="203"/>
      <c r="U47" s="203"/>
      <c r="AC47" s="63" t="b">
        <f>ISBLANK(N47)</f>
        <v>1</v>
      </c>
      <c r="AD47" s="63" t="b">
        <f t="shared" si="42"/>
        <v>1</v>
      </c>
      <c r="AF47" s="63" t="b">
        <f t="shared" si="43"/>
        <v>1</v>
      </c>
      <c r="AG47" s="63" t="b">
        <f t="shared" si="32"/>
        <v>1</v>
      </c>
      <c r="AI47" s="63" t="b">
        <f t="shared" si="44"/>
        <v>0</v>
      </c>
      <c r="AJ47" s="63" t="b">
        <f t="shared" si="41"/>
        <v>1</v>
      </c>
      <c r="AL47" s="63" t="b">
        <f t="shared" si="33"/>
        <v>1</v>
      </c>
      <c r="AM47" s="63" t="b">
        <f t="shared" si="33"/>
        <v>1</v>
      </c>
    </row>
    <row r="48" spans="1:39" ht="16.5" thickBot="1" x14ac:dyDescent="0.3">
      <c r="A48" s="160" t="s">
        <v>272</v>
      </c>
      <c r="B48" s="204" t="s">
        <v>342</v>
      </c>
      <c r="C48" s="199">
        <v>6</v>
      </c>
      <c r="D48" s="201"/>
      <c r="E48" s="201"/>
      <c r="F48" s="200"/>
      <c r="G48" s="191">
        <v>5</v>
      </c>
      <c r="H48" s="197">
        <f>G48*30</f>
        <v>150</v>
      </c>
      <c r="I48" s="197">
        <v>72</v>
      </c>
      <c r="J48" s="197">
        <v>36</v>
      </c>
      <c r="K48" s="197">
        <v>36</v>
      </c>
      <c r="L48" s="197"/>
      <c r="M48" s="197">
        <v>78</v>
      </c>
      <c r="N48" s="203"/>
      <c r="O48" s="203"/>
      <c r="P48" s="203"/>
      <c r="Q48" s="203"/>
      <c r="R48" s="203"/>
      <c r="S48" s="203">
        <v>4</v>
      </c>
      <c r="T48" s="203"/>
      <c r="U48" s="203"/>
      <c r="AC48" s="63" t="b">
        <f>ISBLANK(N48)</f>
        <v>1</v>
      </c>
      <c r="AD48" s="63" t="b">
        <f t="shared" si="42"/>
        <v>1</v>
      </c>
      <c r="AF48" s="63" t="b">
        <f t="shared" si="43"/>
        <v>1</v>
      </c>
      <c r="AG48" s="63" t="b">
        <f t="shared" si="32"/>
        <v>1</v>
      </c>
      <c r="AI48" s="63" t="b">
        <f t="shared" si="44"/>
        <v>1</v>
      </c>
      <c r="AJ48" s="63" t="b">
        <f t="shared" ref="AJ48" si="50">ISBLANK(S48)</f>
        <v>0</v>
      </c>
      <c r="AL48" s="63" t="b">
        <f t="shared" ref="AL48" si="51">ISBLANK(T48)</f>
        <v>1</v>
      </c>
      <c r="AM48" s="63" t="b">
        <f t="shared" ref="AM48" si="52">ISBLANK(U48)</f>
        <v>1</v>
      </c>
    </row>
    <row r="49" spans="1:40" ht="16.5" thickBot="1" x14ac:dyDescent="0.3">
      <c r="A49" s="160" t="s">
        <v>283</v>
      </c>
      <c r="B49" s="204" t="s">
        <v>138</v>
      </c>
      <c r="C49" s="199"/>
      <c r="D49" s="201"/>
      <c r="E49" s="201"/>
      <c r="F49" s="200" t="s">
        <v>179</v>
      </c>
      <c r="G49" s="191">
        <v>1</v>
      </c>
      <c r="H49" s="197">
        <f>G49*30</f>
        <v>30</v>
      </c>
      <c r="I49" s="197">
        <f t="shared" si="49"/>
        <v>0</v>
      </c>
      <c r="J49" s="197"/>
      <c r="K49" s="197"/>
      <c r="L49" s="197"/>
      <c r="M49" s="197">
        <f>H49-I49</f>
        <v>30</v>
      </c>
      <c r="N49" s="203"/>
      <c r="O49" s="203"/>
      <c r="P49" s="203"/>
      <c r="Q49" s="203"/>
      <c r="R49" s="225" t="s">
        <v>247</v>
      </c>
      <c r="S49" s="203"/>
      <c r="T49" s="203"/>
      <c r="U49" s="203"/>
      <c r="AC49" s="63" t="b">
        <f>ISBLANK(N49)</f>
        <v>1</v>
      </c>
      <c r="AD49" s="63" t="b">
        <f t="shared" si="42"/>
        <v>1</v>
      </c>
      <c r="AF49" s="63" t="b">
        <f t="shared" si="43"/>
        <v>1</v>
      </c>
      <c r="AG49" s="63" t="b">
        <f t="shared" si="32"/>
        <v>1</v>
      </c>
      <c r="AI49" s="63" t="b">
        <f t="shared" si="44"/>
        <v>0</v>
      </c>
      <c r="AJ49" s="63" t="b">
        <f t="shared" si="41"/>
        <v>1</v>
      </c>
      <c r="AL49" s="63" t="b">
        <f t="shared" si="33"/>
        <v>1</v>
      </c>
      <c r="AM49" s="63" t="b">
        <f t="shared" si="33"/>
        <v>1</v>
      </c>
    </row>
    <row r="50" spans="1:40" ht="16.5" thickBot="1" x14ac:dyDescent="0.3">
      <c r="A50" s="159" t="s">
        <v>178</v>
      </c>
      <c r="B50" s="234" t="s">
        <v>268</v>
      </c>
      <c r="C50" s="199"/>
      <c r="D50" s="216">
        <v>5</v>
      </c>
      <c r="E50" s="201"/>
      <c r="F50" s="200"/>
      <c r="G50" s="218">
        <v>6</v>
      </c>
      <c r="H50" s="194">
        <f>G50*30</f>
        <v>180</v>
      </c>
      <c r="I50" s="194">
        <f>J50+K50+L50</f>
        <v>90</v>
      </c>
      <c r="J50" s="194">
        <v>45</v>
      </c>
      <c r="K50" s="194">
        <v>30</v>
      </c>
      <c r="L50" s="194">
        <v>15</v>
      </c>
      <c r="M50" s="194">
        <v>90</v>
      </c>
      <c r="N50" s="203"/>
      <c r="O50" s="203"/>
      <c r="P50" s="203"/>
      <c r="Q50" s="203"/>
      <c r="R50" s="203">
        <v>6</v>
      </c>
      <c r="S50" s="203"/>
      <c r="T50" s="203"/>
      <c r="U50" s="203"/>
      <c r="AC50" s="63" t="b">
        <f>ISBLANK(N50)</f>
        <v>1</v>
      </c>
      <c r="AD50" s="63" t="b">
        <f t="shared" si="42"/>
        <v>1</v>
      </c>
      <c r="AF50" s="63" t="b">
        <f t="shared" si="43"/>
        <v>1</v>
      </c>
      <c r="AG50" s="63" t="b">
        <f t="shared" si="32"/>
        <v>1</v>
      </c>
      <c r="AI50" s="63" t="b">
        <f t="shared" si="44"/>
        <v>0</v>
      </c>
      <c r="AJ50" s="63"/>
      <c r="AL50" s="63"/>
      <c r="AM50" s="63"/>
    </row>
    <row r="51" spans="1:40" ht="16.5" thickBot="1" x14ac:dyDescent="0.3">
      <c r="A51" s="159" t="s">
        <v>149</v>
      </c>
      <c r="B51" s="219" t="s">
        <v>45</v>
      </c>
      <c r="C51" s="194">
        <v>4</v>
      </c>
      <c r="D51" s="194"/>
      <c r="E51" s="194"/>
      <c r="F51" s="220"/>
      <c r="G51" s="218">
        <v>6</v>
      </c>
      <c r="H51" s="194">
        <f t="shared" ref="H51:H60" si="53">G51*30</f>
        <v>180</v>
      </c>
      <c r="I51" s="194">
        <f t="shared" si="49"/>
        <v>72</v>
      </c>
      <c r="J51" s="194">
        <v>36</v>
      </c>
      <c r="K51" s="194">
        <v>36</v>
      </c>
      <c r="L51" s="194"/>
      <c r="M51" s="194">
        <f t="shared" ref="M51" si="54">H51-I51</f>
        <v>108</v>
      </c>
      <c r="N51" s="197"/>
      <c r="O51" s="197"/>
      <c r="P51" s="197"/>
      <c r="Q51" s="197">
        <v>4</v>
      </c>
      <c r="R51" s="197"/>
      <c r="S51" s="197"/>
      <c r="T51" s="197"/>
      <c r="U51" s="197"/>
      <c r="AC51" s="63" t="b">
        <f t="shared" ref="AC42:AC60" si="55">ISBLANK(N51)</f>
        <v>1</v>
      </c>
      <c r="AD51" s="63" t="b">
        <f t="shared" si="42"/>
        <v>1</v>
      </c>
      <c r="AF51" s="63" t="b">
        <f t="shared" si="43"/>
        <v>1</v>
      </c>
      <c r="AG51" s="63" t="b">
        <f>ISBLANK(Q51)</f>
        <v>0</v>
      </c>
      <c r="AI51" s="63" t="b">
        <f t="shared" si="44"/>
        <v>1</v>
      </c>
      <c r="AJ51" s="63" t="b">
        <f t="shared" si="41"/>
        <v>1</v>
      </c>
      <c r="AL51" s="63" t="b">
        <f t="shared" si="33"/>
        <v>1</v>
      </c>
      <c r="AM51" s="63" t="b">
        <f t="shared" si="33"/>
        <v>1</v>
      </c>
    </row>
    <row r="52" spans="1:40" ht="16.5" thickBot="1" x14ac:dyDescent="0.3">
      <c r="A52" s="159" t="s">
        <v>284</v>
      </c>
      <c r="B52" s="219" t="s">
        <v>47</v>
      </c>
      <c r="C52" s="194"/>
      <c r="D52" s="194"/>
      <c r="E52" s="194"/>
      <c r="F52" s="220"/>
      <c r="G52" s="218">
        <f>G56</f>
        <v>11</v>
      </c>
      <c r="H52" s="195">
        <f>H53+H55</f>
        <v>180</v>
      </c>
      <c r="I52" s="195">
        <f t="shared" ref="I52:M52" si="56">I53+I55</f>
        <v>72</v>
      </c>
      <c r="J52" s="195">
        <f t="shared" si="56"/>
        <v>36</v>
      </c>
      <c r="K52" s="195">
        <f t="shared" si="56"/>
        <v>36</v>
      </c>
      <c r="L52" s="195">
        <f t="shared" si="56"/>
        <v>0</v>
      </c>
      <c r="M52" s="195">
        <f t="shared" si="56"/>
        <v>108</v>
      </c>
      <c r="N52" s="197"/>
      <c r="O52" s="197"/>
      <c r="P52" s="197"/>
      <c r="Q52" s="197"/>
      <c r="R52" s="197"/>
      <c r="S52" s="197"/>
      <c r="T52" s="197"/>
      <c r="U52" s="197"/>
      <c r="AC52" s="63" t="b">
        <f>ISBLANK(N52)</f>
        <v>1</v>
      </c>
      <c r="AD52" s="63" t="b">
        <f t="shared" si="42"/>
        <v>1</v>
      </c>
      <c r="AF52" s="63" t="b">
        <f t="shared" si="43"/>
        <v>1</v>
      </c>
      <c r="AG52" s="63" t="b">
        <f t="shared" si="32"/>
        <v>1</v>
      </c>
      <c r="AI52" s="63" t="b">
        <f t="shared" si="44"/>
        <v>1</v>
      </c>
      <c r="AJ52" s="63" t="b">
        <f t="shared" si="41"/>
        <v>1</v>
      </c>
      <c r="AL52" s="63" t="b">
        <f t="shared" si="33"/>
        <v>1</v>
      </c>
      <c r="AM52" s="63" t="b">
        <f t="shared" si="33"/>
        <v>1</v>
      </c>
    </row>
    <row r="53" spans="1:40" ht="15" customHeight="1" thickBot="1" x14ac:dyDescent="0.3">
      <c r="A53" s="160" t="s">
        <v>285</v>
      </c>
      <c r="B53" s="204" t="s">
        <v>47</v>
      </c>
      <c r="C53" s="199"/>
      <c r="D53" s="200" t="s">
        <v>152</v>
      </c>
      <c r="E53" s="200"/>
      <c r="F53" s="200"/>
      <c r="G53" s="191">
        <v>5</v>
      </c>
      <c r="H53" s="197">
        <v>150</v>
      </c>
      <c r="I53" s="197">
        <v>72</v>
      </c>
      <c r="J53" s="197">
        <v>36</v>
      </c>
      <c r="K53" s="197">
        <v>36</v>
      </c>
      <c r="L53" s="197"/>
      <c r="M53" s="197">
        <v>78</v>
      </c>
      <c r="N53" s="203"/>
      <c r="O53" s="203"/>
      <c r="P53" s="203"/>
      <c r="Q53" s="203"/>
      <c r="R53" s="203"/>
      <c r="S53" s="203">
        <v>4</v>
      </c>
      <c r="T53" s="203"/>
      <c r="U53" s="203"/>
      <c r="AC53" s="63" t="b">
        <f>ISBLANK(N53)</f>
        <v>1</v>
      </c>
      <c r="AD53" s="63" t="b">
        <f t="shared" si="42"/>
        <v>1</v>
      </c>
      <c r="AF53" s="63" t="b">
        <f t="shared" si="43"/>
        <v>1</v>
      </c>
      <c r="AG53" s="63" t="b">
        <f t="shared" si="32"/>
        <v>1</v>
      </c>
      <c r="AI53" s="63" t="b">
        <f t="shared" si="44"/>
        <v>1</v>
      </c>
      <c r="AJ53" s="63" t="b">
        <f t="shared" si="41"/>
        <v>0</v>
      </c>
      <c r="AL53" s="63" t="b">
        <f t="shared" si="33"/>
        <v>1</v>
      </c>
      <c r="AM53" s="63" t="b">
        <f t="shared" si="33"/>
        <v>1</v>
      </c>
    </row>
    <row r="54" spans="1:40" ht="15" customHeight="1" thickBot="1" x14ac:dyDescent="0.3">
      <c r="A54" s="160" t="s">
        <v>286</v>
      </c>
      <c r="B54" s="204" t="s">
        <v>47</v>
      </c>
      <c r="C54" s="199">
        <v>7</v>
      </c>
      <c r="D54" s="200"/>
      <c r="E54" s="200"/>
      <c r="F54" s="200"/>
      <c r="G54" s="191">
        <v>5</v>
      </c>
      <c r="H54" s="197">
        <v>150</v>
      </c>
      <c r="I54" s="197">
        <v>75</v>
      </c>
      <c r="J54" s="197">
        <v>30</v>
      </c>
      <c r="K54" s="197">
        <v>45</v>
      </c>
      <c r="L54" s="197"/>
      <c r="M54" s="197">
        <v>75</v>
      </c>
      <c r="N54" s="203"/>
      <c r="O54" s="203"/>
      <c r="P54" s="203"/>
      <c r="Q54" s="203"/>
      <c r="R54" s="203"/>
      <c r="S54" s="203"/>
      <c r="T54" s="203">
        <v>5</v>
      </c>
      <c r="U54" s="203"/>
      <c r="AC54" s="63" t="b">
        <f>ISBLANK(N54)</f>
        <v>1</v>
      </c>
      <c r="AD54" s="63" t="b">
        <f t="shared" si="42"/>
        <v>1</v>
      </c>
      <c r="AF54" s="63" t="b">
        <f t="shared" si="43"/>
        <v>1</v>
      </c>
      <c r="AG54" s="63" t="b">
        <f t="shared" si="32"/>
        <v>1</v>
      </c>
      <c r="AI54" s="63" t="b">
        <f t="shared" si="44"/>
        <v>1</v>
      </c>
      <c r="AJ54" s="63" t="b">
        <f t="shared" ref="AJ54" si="57">ISBLANK(S54)</f>
        <v>1</v>
      </c>
      <c r="AL54" s="63" t="b">
        <f t="shared" ref="AL54" si="58">ISBLANK(T54)</f>
        <v>0</v>
      </c>
      <c r="AM54" s="63" t="b">
        <f t="shared" ref="AM54" si="59">ISBLANK(U54)</f>
        <v>1</v>
      </c>
    </row>
    <row r="55" spans="1:40" ht="16.5" thickBot="1" x14ac:dyDescent="0.3">
      <c r="A55" s="160" t="s">
        <v>287</v>
      </c>
      <c r="B55" s="204" t="s">
        <v>48</v>
      </c>
      <c r="C55" s="199"/>
      <c r="D55" s="201"/>
      <c r="E55" s="201"/>
      <c r="F55" s="200" t="s">
        <v>271</v>
      </c>
      <c r="G55" s="191">
        <v>1</v>
      </c>
      <c r="H55" s="197">
        <f>G55*30</f>
        <v>30</v>
      </c>
      <c r="I55" s="197">
        <f t="shared" ref="I55" si="60">J55+K55+L55</f>
        <v>0</v>
      </c>
      <c r="J55" s="197"/>
      <c r="K55" s="197"/>
      <c r="L55" s="197"/>
      <c r="M55" s="197">
        <f>H55-I55</f>
        <v>30</v>
      </c>
      <c r="N55" s="203"/>
      <c r="O55" s="203"/>
      <c r="P55" s="203"/>
      <c r="Q55" s="204"/>
      <c r="R55" s="203"/>
      <c r="S55" s="225" t="s">
        <v>247</v>
      </c>
      <c r="T55" s="203"/>
      <c r="U55" s="203"/>
      <c r="AC55" s="63" t="b">
        <f>ISBLANK(N55)</f>
        <v>1</v>
      </c>
      <c r="AD55" s="63" t="b">
        <f t="shared" si="42"/>
        <v>1</v>
      </c>
      <c r="AF55" s="63" t="b">
        <f t="shared" si="43"/>
        <v>1</v>
      </c>
      <c r="AG55" s="63" t="b">
        <f t="shared" si="32"/>
        <v>1</v>
      </c>
      <c r="AI55" s="63" t="b">
        <f t="shared" si="44"/>
        <v>1</v>
      </c>
      <c r="AJ55" s="63" t="b">
        <f t="shared" si="41"/>
        <v>0</v>
      </c>
      <c r="AL55" s="63" t="b">
        <f t="shared" si="33"/>
        <v>1</v>
      </c>
      <c r="AM55" s="63" t="b">
        <f t="shared" si="33"/>
        <v>1</v>
      </c>
    </row>
    <row r="56" spans="1:40" ht="16.5" thickBot="1" x14ac:dyDescent="0.3">
      <c r="A56" s="159" t="s">
        <v>288</v>
      </c>
      <c r="B56" s="219" t="s">
        <v>153</v>
      </c>
      <c r="C56" s="194"/>
      <c r="D56" s="194"/>
      <c r="E56" s="194"/>
      <c r="F56" s="220"/>
      <c r="G56" s="218">
        <f>G57+G58</f>
        <v>11</v>
      </c>
      <c r="H56" s="194">
        <f t="shared" ref="H56" si="61">G56*30</f>
        <v>330</v>
      </c>
      <c r="I56" s="194">
        <f>J56+K56+L56</f>
        <v>162</v>
      </c>
      <c r="J56" s="194">
        <v>66</v>
      </c>
      <c r="K56" s="194">
        <v>81</v>
      </c>
      <c r="L56" s="194">
        <v>15</v>
      </c>
      <c r="M56" s="194">
        <v>168</v>
      </c>
      <c r="N56" s="197"/>
      <c r="O56" s="197"/>
      <c r="P56" s="197"/>
      <c r="Q56" s="197"/>
      <c r="R56" s="197"/>
      <c r="S56" s="197"/>
      <c r="T56" s="197"/>
      <c r="U56" s="197"/>
      <c r="AC56" s="63" t="b">
        <f>ISBLANK(N56)</f>
        <v>1</v>
      </c>
      <c r="AD56" s="63" t="b">
        <f t="shared" si="42"/>
        <v>1</v>
      </c>
      <c r="AF56" s="63" t="b">
        <f t="shared" si="43"/>
        <v>1</v>
      </c>
      <c r="AG56" s="63" t="b">
        <f t="shared" si="32"/>
        <v>1</v>
      </c>
      <c r="AI56" s="63" t="b">
        <f t="shared" si="44"/>
        <v>1</v>
      </c>
      <c r="AJ56" s="63" t="b">
        <f t="shared" ref="AJ56" si="62">ISBLANK(S56)</f>
        <v>1</v>
      </c>
      <c r="AL56" s="63" t="b">
        <f t="shared" ref="AL56" si="63">ISBLANK(T56)</f>
        <v>1</v>
      </c>
      <c r="AM56" s="63" t="b">
        <f t="shared" ref="AM56" si="64">ISBLANK(U56)</f>
        <v>1</v>
      </c>
    </row>
    <row r="57" spans="1:40" ht="16.5" thickBot="1" x14ac:dyDescent="0.3">
      <c r="A57" s="160" t="s">
        <v>289</v>
      </c>
      <c r="B57" s="243" t="s">
        <v>273</v>
      </c>
      <c r="C57" s="199"/>
      <c r="D57" s="201">
        <v>6</v>
      </c>
      <c r="E57" s="201"/>
      <c r="F57" s="200"/>
      <c r="G57" s="191">
        <v>5</v>
      </c>
      <c r="H57" s="197">
        <f>G57*30</f>
        <v>150</v>
      </c>
      <c r="I57" s="197">
        <v>72</v>
      </c>
      <c r="J57" s="197">
        <v>36</v>
      </c>
      <c r="K57" s="197">
        <v>36</v>
      </c>
      <c r="L57" s="197"/>
      <c r="M57" s="197">
        <v>78</v>
      </c>
      <c r="N57" s="203"/>
      <c r="O57" s="203"/>
      <c r="P57" s="203"/>
      <c r="Q57" s="203"/>
      <c r="R57" s="203"/>
      <c r="S57" s="203">
        <v>4</v>
      </c>
      <c r="T57" s="203"/>
      <c r="U57" s="203"/>
      <c r="AC57" s="63" t="b">
        <f>ISBLANK(N57)</f>
        <v>1</v>
      </c>
      <c r="AD57" s="63" t="b">
        <f t="shared" si="42"/>
        <v>1</v>
      </c>
      <c r="AF57" s="63" t="b">
        <f t="shared" si="43"/>
        <v>1</v>
      </c>
      <c r="AG57" s="63" t="b">
        <f t="shared" si="32"/>
        <v>1</v>
      </c>
      <c r="AI57" s="63" t="b">
        <f t="shared" si="44"/>
        <v>1</v>
      </c>
      <c r="AJ57" s="63"/>
      <c r="AL57" s="63"/>
      <c r="AM57" s="63"/>
    </row>
    <row r="58" spans="1:40" ht="16.5" thickBot="1" x14ac:dyDescent="0.3">
      <c r="A58" s="160" t="s">
        <v>290</v>
      </c>
      <c r="B58" s="243" t="s">
        <v>274</v>
      </c>
      <c r="C58" s="197">
        <v>7</v>
      </c>
      <c r="D58" s="197"/>
      <c r="E58" s="197"/>
      <c r="F58" s="244"/>
      <c r="G58" s="191">
        <v>6</v>
      </c>
      <c r="H58" s="197">
        <f>G58*30</f>
        <v>180</v>
      </c>
      <c r="I58" s="197">
        <v>90</v>
      </c>
      <c r="J58" s="197">
        <v>30</v>
      </c>
      <c r="K58" s="197">
        <v>45</v>
      </c>
      <c r="L58" s="197">
        <v>15</v>
      </c>
      <c r="M58" s="197">
        <v>90</v>
      </c>
      <c r="N58" s="203"/>
      <c r="O58" s="203"/>
      <c r="P58" s="203"/>
      <c r="Q58" s="203"/>
      <c r="R58" s="203"/>
      <c r="S58" s="203"/>
      <c r="T58" s="203">
        <v>6</v>
      </c>
      <c r="U58" s="203"/>
      <c r="AC58" s="63" t="b">
        <f>ISBLANK(N58)</f>
        <v>1</v>
      </c>
      <c r="AD58" s="63" t="b">
        <f t="shared" si="42"/>
        <v>1</v>
      </c>
      <c r="AF58" s="63" t="b">
        <f t="shared" si="43"/>
        <v>1</v>
      </c>
      <c r="AG58" s="63" t="b">
        <f t="shared" si="32"/>
        <v>1</v>
      </c>
      <c r="AI58" s="63" t="b">
        <f t="shared" si="44"/>
        <v>1</v>
      </c>
      <c r="AJ58" s="63" t="b">
        <f t="shared" si="41"/>
        <v>1</v>
      </c>
      <c r="AL58" s="63" t="b">
        <f t="shared" si="33"/>
        <v>0</v>
      </c>
      <c r="AM58" s="63" t="b">
        <f t="shared" si="33"/>
        <v>1</v>
      </c>
    </row>
    <row r="59" spans="1:40" s="231" customFormat="1" ht="32.25" thickBot="1" x14ac:dyDescent="0.3">
      <c r="A59" s="159" t="s">
        <v>291</v>
      </c>
      <c r="B59" s="234" t="s">
        <v>208</v>
      </c>
      <c r="C59" s="197">
        <v>7</v>
      </c>
      <c r="D59" s="197"/>
      <c r="E59" s="197"/>
      <c r="F59" s="244"/>
      <c r="G59" s="218">
        <v>6</v>
      </c>
      <c r="H59" s="194">
        <f>G59*30</f>
        <v>180</v>
      </c>
      <c r="I59" s="194">
        <v>75</v>
      </c>
      <c r="J59" s="194">
        <v>30</v>
      </c>
      <c r="K59" s="194">
        <v>30</v>
      </c>
      <c r="L59" s="194">
        <v>15</v>
      </c>
      <c r="M59" s="194">
        <v>105</v>
      </c>
      <c r="N59" s="203"/>
      <c r="O59" s="203"/>
      <c r="P59" s="203"/>
      <c r="Q59" s="203"/>
      <c r="R59" s="203"/>
      <c r="S59" s="203"/>
      <c r="T59" s="203">
        <v>5</v>
      </c>
      <c r="U59" s="203"/>
      <c r="AC59" s="63" t="b">
        <f>ISBLANK(N59)</f>
        <v>1</v>
      </c>
      <c r="AD59" s="63" t="b">
        <f t="shared" si="42"/>
        <v>1</v>
      </c>
      <c r="AE59" s="233"/>
      <c r="AF59" s="63" t="b">
        <f t="shared" si="43"/>
        <v>1</v>
      </c>
      <c r="AG59" s="63" t="b">
        <f t="shared" si="32"/>
        <v>1</v>
      </c>
      <c r="AH59" s="233"/>
      <c r="AI59" s="63" t="b">
        <f t="shared" si="44"/>
        <v>1</v>
      </c>
      <c r="AJ59" s="232"/>
      <c r="AK59" s="233"/>
      <c r="AL59" s="232" t="b">
        <f t="shared" si="33"/>
        <v>0</v>
      </c>
      <c r="AM59" s="232"/>
    </row>
    <row r="60" spans="1:40" ht="35.25" customHeight="1" thickBot="1" x14ac:dyDescent="0.3">
      <c r="A60" s="159" t="s">
        <v>292</v>
      </c>
      <c r="B60" s="214" t="s">
        <v>42</v>
      </c>
      <c r="C60" s="226"/>
      <c r="D60" s="194">
        <v>5</v>
      </c>
      <c r="E60" s="194"/>
      <c r="F60" s="194"/>
      <c r="G60" s="218">
        <v>4</v>
      </c>
      <c r="H60" s="194">
        <f t="shared" si="53"/>
        <v>120</v>
      </c>
      <c r="I60" s="194">
        <f t="shared" ref="I60" si="65">J60+K60+L60</f>
        <v>30</v>
      </c>
      <c r="J60" s="194"/>
      <c r="K60" s="194">
        <v>30</v>
      </c>
      <c r="L60" s="194"/>
      <c r="M60" s="194">
        <v>60</v>
      </c>
      <c r="N60" s="197"/>
      <c r="O60" s="197"/>
      <c r="P60" s="197"/>
      <c r="Q60" s="197"/>
      <c r="R60" s="197">
        <v>4</v>
      </c>
      <c r="S60" s="197"/>
      <c r="T60" s="197"/>
      <c r="U60" s="197"/>
      <c r="AC60" s="63" t="b">
        <f>ISBLANK(N60)</f>
        <v>1</v>
      </c>
      <c r="AD60" s="63" t="b">
        <f t="shared" si="42"/>
        <v>1</v>
      </c>
      <c r="AF60" s="63" t="b">
        <f t="shared" si="43"/>
        <v>1</v>
      </c>
      <c r="AG60" s="63" t="b">
        <f t="shared" si="32"/>
        <v>1</v>
      </c>
      <c r="AI60" s="63" t="b">
        <f t="shared" si="40"/>
        <v>0</v>
      </c>
      <c r="AJ60" s="63" t="b">
        <f t="shared" si="41"/>
        <v>1</v>
      </c>
      <c r="AL60" s="63" t="b">
        <f t="shared" si="33"/>
        <v>1</v>
      </c>
      <c r="AM60" s="63" t="b">
        <f t="shared" si="33"/>
        <v>1</v>
      </c>
    </row>
    <row r="61" spans="1:40" ht="16.5" thickBot="1" x14ac:dyDescent="0.3">
      <c r="A61" s="417" t="s">
        <v>180</v>
      </c>
      <c r="B61" s="417"/>
      <c r="C61" s="417"/>
      <c r="D61" s="417"/>
      <c r="E61" s="417"/>
      <c r="F61" s="417"/>
      <c r="G61" s="92">
        <f>G32+G36+G39+G44+G43+G45+G50+G51+G52+G56+G59+G60</f>
        <v>115</v>
      </c>
      <c r="H61" s="93">
        <f t="shared" ref="H61:M61" si="66">H32+H36+H39+H45+H51+H52+H58+H60</f>
        <v>2340</v>
      </c>
      <c r="I61" s="93">
        <f t="shared" si="66"/>
        <v>1062</v>
      </c>
      <c r="J61" s="93">
        <f t="shared" si="66"/>
        <v>453</v>
      </c>
      <c r="K61" s="93">
        <f t="shared" si="66"/>
        <v>426</v>
      </c>
      <c r="L61" s="93">
        <f t="shared" si="66"/>
        <v>147</v>
      </c>
      <c r="M61" s="93">
        <f t="shared" si="66"/>
        <v>1248</v>
      </c>
      <c r="N61" s="93">
        <f t="shared" ref="N61:Z61" si="67">SUM(N32:N60)</f>
        <v>6</v>
      </c>
      <c r="O61" s="93">
        <f>SUM(O32:O60)</f>
        <v>14</v>
      </c>
      <c r="P61" s="93">
        <f t="shared" si="67"/>
        <v>18</v>
      </c>
      <c r="Q61" s="93">
        <f t="shared" si="67"/>
        <v>12</v>
      </c>
      <c r="R61" s="93">
        <f>SUM(R32:R60)</f>
        <v>21</v>
      </c>
      <c r="S61" s="93">
        <f t="shared" si="67"/>
        <v>12</v>
      </c>
      <c r="T61" s="93">
        <f>SUM(T32:T60)</f>
        <v>16</v>
      </c>
      <c r="U61" s="93">
        <f t="shared" si="67"/>
        <v>0</v>
      </c>
      <c r="V61" s="94">
        <f t="shared" si="67"/>
        <v>0</v>
      </c>
      <c r="W61" s="93">
        <f t="shared" si="67"/>
        <v>0</v>
      </c>
      <c r="X61" s="93">
        <f t="shared" si="67"/>
        <v>0</v>
      </c>
      <c r="Y61" s="93">
        <f t="shared" si="67"/>
        <v>0</v>
      </c>
      <c r="Z61" s="93">
        <f t="shared" si="67"/>
        <v>0</v>
      </c>
      <c r="AC61" s="68">
        <f>SUMIF(AC32:AC60,FALSE,$G32:$G60)</f>
        <v>6</v>
      </c>
      <c r="AD61" s="68">
        <f>SUMIF(AD32:AD60,FALSE,$G32:$G60)</f>
        <v>17</v>
      </c>
      <c r="AE61" s="68">
        <f t="shared" ref="AC61:AM61" si="68">SUMIF(AE32:AE60,FALSE,$G32:$G60)</f>
        <v>0</v>
      </c>
      <c r="AF61" s="68">
        <f t="shared" si="68"/>
        <v>20</v>
      </c>
      <c r="AG61" s="68">
        <f>SUMIF(AG32:AG60,FALSE,$G32:$G60)</f>
        <v>16</v>
      </c>
      <c r="AH61" s="68">
        <f t="shared" si="68"/>
        <v>0</v>
      </c>
      <c r="AI61" s="68">
        <f t="shared" si="68"/>
        <v>23</v>
      </c>
      <c r="AJ61" s="68">
        <f t="shared" si="68"/>
        <v>11</v>
      </c>
      <c r="AK61" s="68">
        <f t="shared" si="68"/>
        <v>0</v>
      </c>
      <c r="AL61" s="68">
        <f t="shared" si="68"/>
        <v>17</v>
      </c>
      <c r="AM61" s="68">
        <f t="shared" si="68"/>
        <v>0</v>
      </c>
      <c r="AN61" s="69">
        <f>SUM(AC61:AM61)</f>
        <v>110</v>
      </c>
    </row>
    <row r="62" spans="1:40" ht="16.5" thickBot="1" x14ac:dyDescent="0.3">
      <c r="A62" s="423" t="s">
        <v>181</v>
      </c>
      <c r="B62" s="423"/>
      <c r="C62" s="423"/>
      <c r="D62" s="423"/>
      <c r="E62" s="423"/>
      <c r="F62" s="423"/>
      <c r="G62" s="423"/>
      <c r="H62" s="423"/>
      <c r="I62" s="423"/>
      <c r="J62" s="423"/>
      <c r="K62" s="423"/>
      <c r="L62" s="423"/>
      <c r="M62" s="423"/>
      <c r="N62" s="423"/>
      <c r="O62" s="423"/>
      <c r="P62" s="423"/>
      <c r="Q62" s="423"/>
      <c r="R62" s="423"/>
      <c r="S62" s="423"/>
      <c r="T62" s="423"/>
      <c r="U62" s="423"/>
    </row>
    <row r="63" spans="1:40" s="72" customFormat="1" ht="16.5" thickBot="1" x14ac:dyDescent="0.3">
      <c r="A63" s="159" t="s">
        <v>293</v>
      </c>
      <c r="B63" s="258" t="s">
        <v>212</v>
      </c>
      <c r="C63" s="98"/>
      <c r="D63" s="98" t="s">
        <v>179</v>
      </c>
      <c r="E63" s="98"/>
      <c r="F63" s="259"/>
      <c r="G63" s="260">
        <v>6</v>
      </c>
      <c r="H63" s="261">
        <f>G63*30</f>
        <v>180</v>
      </c>
      <c r="I63" s="194">
        <f>J63+K63+L63</f>
        <v>0</v>
      </c>
      <c r="J63" s="194"/>
      <c r="K63" s="194"/>
      <c r="L63" s="194"/>
      <c r="M63" s="194">
        <f t="shared" ref="M63" si="69">H63-I63</f>
        <v>180</v>
      </c>
      <c r="N63" s="95"/>
      <c r="O63" s="95"/>
      <c r="P63" s="95"/>
      <c r="Q63" s="96"/>
      <c r="R63" s="95"/>
      <c r="S63" s="95"/>
      <c r="T63" s="95"/>
      <c r="U63" s="96"/>
      <c r="AA63" s="73" t="s">
        <v>107</v>
      </c>
      <c r="AB63" s="66" t="e">
        <f>#REF!</f>
        <v>#REF!</v>
      </c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</row>
    <row r="64" spans="1:40" s="72" customFormat="1" ht="16.5" thickBot="1" x14ac:dyDescent="0.3">
      <c r="A64" s="159" t="s">
        <v>294</v>
      </c>
      <c r="B64" s="161" t="s">
        <v>337</v>
      </c>
      <c r="C64" s="98"/>
      <c r="D64" s="98" t="s">
        <v>183</v>
      </c>
      <c r="E64" s="98"/>
      <c r="F64" s="259"/>
      <c r="G64" s="260">
        <v>6</v>
      </c>
      <c r="H64" s="261">
        <f>G64*30</f>
        <v>180</v>
      </c>
      <c r="I64" s="194">
        <f>J64+K64+L64</f>
        <v>0</v>
      </c>
      <c r="J64" s="194"/>
      <c r="K64" s="194"/>
      <c r="L64" s="194"/>
      <c r="M64" s="194">
        <f t="shared" ref="M64" si="70">H64-I64</f>
        <v>180</v>
      </c>
      <c r="N64" s="95"/>
      <c r="O64" s="95"/>
      <c r="P64" s="95"/>
      <c r="Q64" s="96"/>
      <c r="R64" s="95"/>
      <c r="S64" s="95"/>
      <c r="T64" s="95"/>
      <c r="U64" s="96"/>
      <c r="AA64" s="73"/>
      <c r="AB64" s="66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</row>
    <row r="65" spans="1:40" s="72" customFormat="1" ht="16.5" thickBot="1" x14ac:dyDescent="0.3">
      <c r="A65" s="423" t="s">
        <v>184</v>
      </c>
      <c r="B65" s="423"/>
      <c r="C65" s="423"/>
      <c r="D65" s="423"/>
      <c r="E65" s="423"/>
      <c r="F65" s="423"/>
      <c r="G65" s="95">
        <f>SUM(G63:G64)</f>
        <v>12</v>
      </c>
      <c r="H65" s="261">
        <f t="shared" ref="H65:U65" si="71">SUM(H63:H63)</f>
        <v>180</v>
      </c>
      <c r="I65" s="261">
        <f t="shared" si="71"/>
        <v>0</v>
      </c>
      <c r="J65" s="261">
        <f t="shared" si="71"/>
        <v>0</v>
      </c>
      <c r="K65" s="261">
        <f t="shared" si="71"/>
        <v>0</v>
      </c>
      <c r="L65" s="261">
        <f t="shared" si="71"/>
        <v>0</v>
      </c>
      <c r="M65" s="261">
        <f t="shared" si="71"/>
        <v>180</v>
      </c>
      <c r="N65" s="261">
        <f t="shared" si="71"/>
        <v>0</v>
      </c>
      <c r="O65" s="261">
        <f t="shared" si="71"/>
        <v>0</v>
      </c>
      <c r="P65" s="261">
        <f t="shared" si="71"/>
        <v>0</v>
      </c>
      <c r="Q65" s="261">
        <f t="shared" si="71"/>
        <v>0</v>
      </c>
      <c r="R65" s="261">
        <f t="shared" si="71"/>
        <v>0</v>
      </c>
      <c r="S65" s="261">
        <f t="shared" si="71"/>
        <v>0</v>
      </c>
      <c r="T65" s="261">
        <f t="shared" si="71"/>
        <v>0</v>
      </c>
      <c r="U65" s="261">
        <f t="shared" si="71"/>
        <v>0</v>
      </c>
      <c r="AA65" s="73" t="s">
        <v>108</v>
      </c>
      <c r="AB65" s="66">
        <f>G63+G67</f>
        <v>9</v>
      </c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</row>
    <row r="66" spans="1:40" ht="16.5" thickBot="1" x14ac:dyDescent="0.3">
      <c r="A66" s="423" t="s">
        <v>242</v>
      </c>
      <c r="B66" s="423"/>
      <c r="C66" s="423"/>
      <c r="D66" s="423"/>
      <c r="E66" s="423"/>
      <c r="F66" s="423"/>
      <c r="G66" s="423"/>
      <c r="H66" s="423"/>
      <c r="I66" s="423"/>
      <c r="J66" s="423"/>
      <c r="K66" s="423"/>
      <c r="L66" s="423"/>
      <c r="M66" s="423"/>
      <c r="N66" s="423"/>
      <c r="O66" s="423"/>
      <c r="P66" s="423"/>
      <c r="Q66" s="423"/>
      <c r="R66" s="423"/>
      <c r="S66" s="423"/>
      <c r="T66" s="423"/>
      <c r="U66" s="423"/>
      <c r="AB66" s="69" t="e">
        <f>SUM(AB63:AB65)</f>
        <v>#REF!</v>
      </c>
    </row>
    <row r="67" spans="1:40" s="72" customFormat="1" ht="33" customHeight="1" thickBot="1" x14ac:dyDescent="0.3">
      <c r="A67" s="159" t="s">
        <v>295</v>
      </c>
      <c r="B67" s="262" t="s">
        <v>243</v>
      </c>
      <c r="C67" s="263">
        <v>8</v>
      </c>
      <c r="D67" s="263"/>
      <c r="E67" s="263"/>
      <c r="F67" s="263"/>
      <c r="G67" s="260">
        <v>3</v>
      </c>
      <c r="H67" s="264">
        <f>G67*30</f>
        <v>90</v>
      </c>
      <c r="I67" s="265">
        <f>J67+K67+L67</f>
        <v>0</v>
      </c>
      <c r="J67" s="266"/>
      <c r="K67" s="266"/>
      <c r="L67" s="266"/>
      <c r="M67" s="267">
        <f>H67-I67</f>
        <v>90</v>
      </c>
      <c r="N67" s="266"/>
      <c r="O67" s="266"/>
      <c r="P67" s="266"/>
      <c r="Q67" s="266"/>
      <c r="R67" s="266"/>
      <c r="S67" s="266"/>
      <c r="T67" s="266"/>
      <c r="U67" s="266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</row>
    <row r="68" spans="1:40" s="72" customFormat="1" ht="16.5" thickBot="1" x14ac:dyDescent="0.3">
      <c r="A68" s="432" t="s">
        <v>185</v>
      </c>
      <c r="B68" s="432"/>
      <c r="C68" s="432"/>
      <c r="D68" s="432"/>
      <c r="E68" s="432"/>
      <c r="F68" s="432"/>
      <c r="G68" s="260">
        <f>SUM(G67:G67)</f>
        <v>3</v>
      </c>
      <c r="H68" s="261">
        <f t="shared" ref="H68:M68" si="72">SUM(H67:H67)</f>
        <v>90</v>
      </c>
      <c r="I68" s="261">
        <f t="shared" si="72"/>
        <v>0</v>
      </c>
      <c r="J68" s="261">
        <f t="shared" si="72"/>
        <v>0</v>
      </c>
      <c r="K68" s="261">
        <f t="shared" si="72"/>
        <v>0</v>
      </c>
      <c r="L68" s="261">
        <f t="shared" si="72"/>
        <v>0</v>
      </c>
      <c r="M68" s="261">
        <f t="shared" si="72"/>
        <v>90</v>
      </c>
      <c r="N68" s="261">
        <f t="shared" ref="N68" si="73">SUM(N67:N67)</f>
        <v>0</v>
      </c>
      <c r="O68" s="261">
        <f t="shared" ref="O68" si="74">SUM(O67:O67)</f>
        <v>0</v>
      </c>
      <c r="P68" s="261">
        <f t="shared" ref="P68" si="75">SUM(P67:P67)</f>
        <v>0</v>
      </c>
      <c r="Q68" s="261">
        <f t="shared" ref="Q68" si="76">SUM(Q67:Q67)</f>
        <v>0</v>
      </c>
      <c r="R68" s="261">
        <f t="shared" ref="R68" si="77">SUM(R67:R67)</f>
        <v>0</v>
      </c>
      <c r="S68" s="261">
        <f t="shared" ref="S68" si="78">SUM(S67:S67)</f>
        <v>0</v>
      </c>
      <c r="T68" s="261">
        <f t="shared" ref="T68" si="79">SUM(T67:T67)</f>
        <v>0</v>
      </c>
      <c r="U68" s="261">
        <f t="shared" ref="U68" si="80">SUM(U67:U67)</f>
        <v>0</v>
      </c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</row>
    <row r="69" spans="1:40" ht="16.5" thickBot="1" x14ac:dyDescent="0.3">
      <c r="A69" s="433" t="s">
        <v>186</v>
      </c>
      <c r="B69" s="433"/>
      <c r="C69" s="433"/>
      <c r="D69" s="433"/>
      <c r="E69" s="433"/>
      <c r="F69" s="433"/>
      <c r="G69" s="92">
        <f>G29+G65+G61+G68</f>
        <v>180</v>
      </c>
      <c r="H69" s="93">
        <f t="shared" ref="H69:M69" si="81">H68+H65+H61+H29</f>
        <v>3840</v>
      </c>
      <c r="I69" s="93">
        <f t="shared" si="81"/>
        <v>1600</v>
      </c>
      <c r="J69" s="93">
        <f t="shared" si="81"/>
        <v>681</v>
      </c>
      <c r="K69" s="93">
        <f t="shared" si="81"/>
        <v>480</v>
      </c>
      <c r="L69" s="93">
        <f t="shared" si="81"/>
        <v>403</v>
      </c>
      <c r="M69" s="93">
        <f t="shared" si="81"/>
        <v>2210</v>
      </c>
      <c r="N69" s="93">
        <f t="shared" ref="N69:U69" si="82">N61+N29+N65+N68</f>
        <v>22</v>
      </c>
      <c r="O69" s="93">
        <f>O61+O29+O65+O68</f>
        <v>27</v>
      </c>
      <c r="P69" s="93">
        <f t="shared" si="82"/>
        <v>18</v>
      </c>
      <c r="Q69" s="93">
        <f t="shared" si="82"/>
        <v>15</v>
      </c>
      <c r="R69" s="93">
        <f>R61+R29+R65+R68</f>
        <v>21</v>
      </c>
      <c r="S69" s="93">
        <f t="shared" si="82"/>
        <v>12</v>
      </c>
      <c r="T69" s="93">
        <f>T61+T29+T65+T68</f>
        <v>18</v>
      </c>
      <c r="U69" s="93">
        <f t="shared" si="82"/>
        <v>2</v>
      </c>
      <c r="V69" s="72">
        <f>30*G69</f>
        <v>5400</v>
      </c>
    </row>
    <row r="70" spans="1:40" ht="21" customHeight="1" thickBot="1" x14ac:dyDescent="0.3">
      <c r="A70" s="424" t="s">
        <v>117</v>
      </c>
      <c r="B70" s="424"/>
      <c r="C70" s="424"/>
      <c r="D70" s="424"/>
      <c r="E70" s="424"/>
      <c r="F70" s="424"/>
      <c r="G70" s="424"/>
      <c r="H70" s="424"/>
      <c r="I70" s="424"/>
      <c r="J70" s="424"/>
      <c r="K70" s="424"/>
      <c r="L70" s="424"/>
      <c r="M70" s="424"/>
      <c r="N70" s="424"/>
      <c r="O70" s="424"/>
      <c r="P70" s="424"/>
      <c r="Q70" s="424"/>
      <c r="R70" s="424"/>
      <c r="S70" s="424"/>
      <c r="T70" s="424"/>
      <c r="U70" s="424"/>
    </row>
    <row r="71" spans="1:40" ht="18" customHeight="1" thickBot="1" x14ac:dyDescent="0.3">
      <c r="A71" s="421" t="s">
        <v>136</v>
      </c>
      <c r="B71" s="421"/>
      <c r="C71" s="421"/>
      <c r="D71" s="421"/>
      <c r="E71" s="421"/>
      <c r="F71" s="421"/>
      <c r="G71" s="421"/>
      <c r="H71" s="421"/>
      <c r="I71" s="421"/>
      <c r="J71" s="421"/>
      <c r="K71" s="421"/>
      <c r="L71" s="421"/>
      <c r="M71" s="421"/>
      <c r="N71" s="421"/>
      <c r="O71" s="421"/>
      <c r="P71" s="421"/>
      <c r="Q71" s="421"/>
      <c r="R71" s="421"/>
      <c r="S71" s="421"/>
      <c r="T71" s="421"/>
      <c r="U71" s="421"/>
    </row>
    <row r="72" spans="1:40" ht="16.5" thickBot="1" x14ac:dyDescent="0.3">
      <c r="A72" s="190" t="s">
        <v>95</v>
      </c>
      <c r="B72" s="212" t="s">
        <v>317</v>
      </c>
      <c r="C72" s="82"/>
      <c r="D72" s="82">
        <v>3</v>
      </c>
      <c r="E72" s="82"/>
      <c r="F72" s="82"/>
      <c r="G72" s="191">
        <v>4</v>
      </c>
      <c r="H72" s="192">
        <f>G72*30</f>
        <v>120</v>
      </c>
      <c r="I72" s="193">
        <v>45</v>
      </c>
      <c r="J72" s="193"/>
      <c r="K72" s="193"/>
      <c r="L72" s="193"/>
      <c r="M72" s="193">
        <f>H72-I72</f>
        <v>75</v>
      </c>
      <c r="N72" s="82"/>
      <c r="O72" s="82"/>
      <c r="P72" s="82">
        <v>3</v>
      </c>
      <c r="Q72" s="82"/>
      <c r="R72" s="82"/>
      <c r="S72" s="82"/>
      <c r="T72" s="82"/>
      <c r="U72" s="82"/>
      <c r="AA72" s="73" t="s">
        <v>84</v>
      </c>
      <c r="AB72" s="74">
        <f>AC75+AD75</f>
        <v>0</v>
      </c>
      <c r="AC72" s="63" t="b">
        <f t="shared" ref="AC72:AD74" si="83">ISBLANK(N72)</f>
        <v>1</v>
      </c>
      <c r="AD72" s="63" t="b">
        <f t="shared" si="83"/>
        <v>1</v>
      </c>
      <c r="AF72" s="63" t="b">
        <f>ISBLANK(P72)</f>
        <v>0</v>
      </c>
      <c r="AG72" s="63" t="b">
        <f>ISBLANK(#REF!)</f>
        <v>0</v>
      </c>
      <c r="AI72" s="63" t="b">
        <f t="shared" ref="AI72:AJ74" si="84">ISBLANK(R72)</f>
        <v>1</v>
      </c>
      <c r="AJ72" s="63" t="b">
        <f t="shared" si="84"/>
        <v>1</v>
      </c>
      <c r="AL72" s="63" t="b">
        <f>ISBLANK(T72)</f>
        <v>1</v>
      </c>
      <c r="AM72" s="63" t="b">
        <f>ISBLANK(U72)</f>
        <v>1</v>
      </c>
    </row>
    <row r="73" spans="1:40" ht="16.5" thickBot="1" x14ac:dyDescent="0.3">
      <c r="A73" s="190" t="s">
        <v>96</v>
      </c>
      <c r="B73" s="212" t="s">
        <v>318</v>
      </c>
      <c r="C73" s="82"/>
      <c r="D73" s="82">
        <v>4</v>
      </c>
      <c r="E73" s="82"/>
      <c r="F73" s="82"/>
      <c r="G73" s="191">
        <v>4</v>
      </c>
      <c r="H73" s="192">
        <f t="shared" ref="H73" si="85">G73*30</f>
        <v>120</v>
      </c>
      <c r="I73" s="193">
        <v>54</v>
      </c>
      <c r="J73" s="193"/>
      <c r="K73" s="193"/>
      <c r="L73" s="193"/>
      <c r="M73" s="193">
        <f t="shared" ref="M73" si="86">H73-I73</f>
        <v>66</v>
      </c>
      <c r="N73" s="82"/>
      <c r="O73" s="82"/>
      <c r="P73" s="82"/>
      <c r="Q73" s="82">
        <v>3</v>
      </c>
      <c r="R73" s="82"/>
      <c r="S73" s="82"/>
      <c r="T73" s="82"/>
      <c r="U73" s="82"/>
      <c r="AA73" s="73" t="s">
        <v>108</v>
      </c>
      <c r="AB73" s="74">
        <f>AL75+AM75</f>
        <v>0</v>
      </c>
      <c r="AC73" s="63" t="b">
        <f t="shared" si="83"/>
        <v>1</v>
      </c>
      <c r="AD73" s="63" t="b">
        <f t="shared" si="83"/>
        <v>1</v>
      </c>
      <c r="AF73" s="63" t="b">
        <f>ISBLANK(P73)</f>
        <v>1</v>
      </c>
      <c r="AG73" s="63" t="b">
        <f>ISBLANK(#REF!)</f>
        <v>0</v>
      </c>
      <c r="AI73" s="63" t="b">
        <f t="shared" si="84"/>
        <v>1</v>
      </c>
      <c r="AJ73" s="63" t="b">
        <f t="shared" si="84"/>
        <v>1</v>
      </c>
      <c r="AL73" s="63" t="b">
        <f t="shared" ref="AL73:AM74" si="87">ISBLANK(T73)</f>
        <v>1</v>
      </c>
      <c r="AM73" s="63" t="b">
        <f t="shared" si="87"/>
        <v>1</v>
      </c>
    </row>
    <row r="74" spans="1:40" ht="16.5" thickBot="1" x14ac:dyDescent="0.3">
      <c r="A74" s="190" t="s">
        <v>221</v>
      </c>
      <c r="B74" s="212" t="s">
        <v>319</v>
      </c>
      <c r="C74" s="82"/>
      <c r="D74" s="82">
        <v>5</v>
      </c>
      <c r="E74" s="82"/>
      <c r="F74" s="82"/>
      <c r="G74" s="191">
        <v>4</v>
      </c>
      <c r="H74" s="192">
        <f>G74*30</f>
        <v>120</v>
      </c>
      <c r="I74" s="193">
        <v>45</v>
      </c>
      <c r="J74" s="193"/>
      <c r="K74" s="193"/>
      <c r="L74" s="193"/>
      <c r="M74" s="193">
        <f>H74-I74</f>
        <v>75</v>
      </c>
      <c r="N74" s="82"/>
      <c r="O74" s="82"/>
      <c r="P74" s="82"/>
      <c r="Q74" s="82"/>
      <c r="R74" s="82">
        <v>3</v>
      </c>
      <c r="S74" s="82"/>
      <c r="T74" s="82"/>
      <c r="U74" s="82"/>
      <c r="AC74" s="63" t="b">
        <f t="shared" si="83"/>
        <v>1</v>
      </c>
      <c r="AD74" s="63" t="b">
        <f t="shared" si="83"/>
        <v>1</v>
      </c>
      <c r="AF74" s="63" t="b">
        <f>ISBLANK(P74)</f>
        <v>1</v>
      </c>
      <c r="AG74" s="63" t="b">
        <f>ISBLANK(#REF!)</f>
        <v>0</v>
      </c>
      <c r="AI74" s="63" t="b">
        <f t="shared" si="84"/>
        <v>0</v>
      </c>
      <c r="AJ74" s="63" t="b">
        <f t="shared" si="84"/>
        <v>1</v>
      </c>
      <c r="AL74" s="63" t="b">
        <f t="shared" si="87"/>
        <v>1</v>
      </c>
      <c r="AM74" s="63" t="b">
        <f t="shared" si="87"/>
        <v>1</v>
      </c>
    </row>
    <row r="75" spans="1:40" ht="16.5" thickBot="1" x14ac:dyDescent="0.3">
      <c r="A75" s="417" t="s">
        <v>137</v>
      </c>
      <c r="B75" s="417"/>
      <c r="C75" s="417"/>
      <c r="D75" s="417"/>
      <c r="E75" s="417"/>
      <c r="F75" s="417"/>
      <c r="G75" s="92">
        <f t="shared" ref="G75:Z75" si="88">G72+G73+G74</f>
        <v>12</v>
      </c>
      <c r="H75" s="93">
        <f t="shared" si="88"/>
        <v>360</v>
      </c>
      <c r="I75" s="93">
        <f t="shared" si="88"/>
        <v>144</v>
      </c>
      <c r="J75" s="93">
        <f t="shared" si="88"/>
        <v>0</v>
      </c>
      <c r="K75" s="93">
        <f t="shared" si="88"/>
        <v>0</v>
      </c>
      <c r="L75" s="93">
        <f t="shared" si="88"/>
        <v>0</v>
      </c>
      <c r="M75" s="93">
        <f t="shared" si="88"/>
        <v>216</v>
      </c>
      <c r="N75" s="93">
        <f t="shared" si="88"/>
        <v>0</v>
      </c>
      <c r="O75" s="93">
        <f t="shared" si="88"/>
        <v>0</v>
      </c>
      <c r="P75" s="93">
        <f t="shared" si="88"/>
        <v>3</v>
      </c>
      <c r="Q75" s="93">
        <f t="shared" si="88"/>
        <v>3</v>
      </c>
      <c r="R75" s="93">
        <f t="shared" si="88"/>
        <v>3</v>
      </c>
      <c r="S75" s="93">
        <f t="shared" si="88"/>
        <v>0</v>
      </c>
      <c r="T75" s="93">
        <f t="shared" si="88"/>
        <v>0</v>
      </c>
      <c r="U75" s="93">
        <f t="shared" si="88"/>
        <v>0</v>
      </c>
      <c r="V75" s="92">
        <f t="shared" si="88"/>
        <v>0</v>
      </c>
      <c r="W75" s="92">
        <f t="shared" si="88"/>
        <v>0</v>
      </c>
      <c r="X75" s="92">
        <f t="shared" si="88"/>
        <v>0</v>
      </c>
      <c r="Y75" s="92">
        <f t="shared" si="88"/>
        <v>0</v>
      </c>
      <c r="Z75" s="92">
        <f t="shared" si="88"/>
        <v>0</v>
      </c>
      <c r="AC75" s="70">
        <f t="shared" ref="AC75:AM75" si="89">SUMIF(AC72:AC74,FALSE,$G72:$G74)</f>
        <v>0</v>
      </c>
      <c r="AD75" s="70">
        <f t="shared" si="89"/>
        <v>0</v>
      </c>
      <c r="AE75" s="70">
        <f t="shared" si="89"/>
        <v>0</v>
      </c>
      <c r="AF75" s="70">
        <f t="shared" si="89"/>
        <v>4</v>
      </c>
      <c r="AG75" s="70">
        <f t="shared" si="89"/>
        <v>12</v>
      </c>
      <c r="AH75" s="70">
        <f t="shared" si="89"/>
        <v>0</v>
      </c>
      <c r="AI75" s="70">
        <f t="shared" si="89"/>
        <v>4</v>
      </c>
      <c r="AJ75" s="70">
        <f t="shared" si="89"/>
        <v>0</v>
      </c>
      <c r="AK75" s="70">
        <f t="shared" si="89"/>
        <v>0</v>
      </c>
      <c r="AL75" s="70">
        <f t="shared" si="89"/>
        <v>0</v>
      </c>
      <c r="AM75" s="70">
        <f t="shared" si="89"/>
        <v>0</v>
      </c>
      <c r="AN75" s="71">
        <f>SUM(AC75:AM75)</f>
        <v>20</v>
      </c>
    </row>
    <row r="76" spans="1:40" ht="16.5" thickBot="1" x14ac:dyDescent="0.3">
      <c r="A76" s="421" t="s">
        <v>187</v>
      </c>
      <c r="B76" s="421"/>
      <c r="C76" s="421"/>
      <c r="D76" s="421"/>
      <c r="E76" s="421"/>
      <c r="F76" s="421"/>
      <c r="G76" s="421"/>
      <c r="H76" s="421"/>
      <c r="I76" s="421"/>
      <c r="J76" s="421"/>
      <c r="K76" s="421"/>
      <c r="L76" s="421"/>
      <c r="M76" s="421"/>
      <c r="N76" s="421"/>
      <c r="O76" s="421"/>
      <c r="P76" s="421"/>
      <c r="Q76" s="421"/>
      <c r="R76" s="421"/>
      <c r="S76" s="421"/>
      <c r="T76" s="421"/>
      <c r="U76" s="421"/>
    </row>
    <row r="77" spans="1:40" ht="16.5" thickBot="1" x14ac:dyDescent="0.3">
      <c r="A77" s="196" t="s">
        <v>118</v>
      </c>
      <c r="B77" s="212" t="s">
        <v>317</v>
      </c>
      <c r="C77" s="82"/>
      <c r="D77" s="82">
        <v>3</v>
      </c>
      <c r="E77" s="82"/>
      <c r="F77" s="82"/>
      <c r="G77" s="191">
        <v>4</v>
      </c>
      <c r="H77" s="197">
        <f t="shared" ref="H77" si="90">G77*30</f>
        <v>120</v>
      </c>
      <c r="I77" s="82">
        <f t="shared" ref="I77" si="91">J77+L77+K77</f>
        <v>60</v>
      </c>
      <c r="J77" s="82">
        <v>30</v>
      </c>
      <c r="K77" s="82">
        <v>30</v>
      </c>
      <c r="L77" s="82"/>
      <c r="M77" s="198">
        <f t="shared" ref="M77" si="92">H77-I77</f>
        <v>60</v>
      </c>
      <c r="N77" s="82"/>
      <c r="O77" s="82"/>
      <c r="P77" s="82">
        <v>4</v>
      </c>
      <c r="Q77" s="82"/>
      <c r="R77" s="82"/>
      <c r="S77" s="82"/>
      <c r="T77" s="82"/>
      <c r="U77" s="82"/>
      <c r="AA77" s="73" t="s">
        <v>84</v>
      </c>
      <c r="AB77" s="69">
        <f>AC89+AD89</f>
        <v>0</v>
      </c>
      <c r="AC77" s="63" t="b">
        <f t="shared" ref="AC77:AD83" si="93">ISBLANK(N77)</f>
        <v>1</v>
      </c>
      <c r="AD77" s="63" t="b">
        <f t="shared" si="93"/>
        <v>1</v>
      </c>
      <c r="AF77" s="63" t="b">
        <f t="shared" ref="AF77:AF83" si="94">ISBLANK(P77)</f>
        <v>0</v>
      </c>
      <c r="AG77" s="63" t="b">
        <f>ISBLANK(#REF!)</f>
        <v>0</v>
      </c>
      <c r="AI77" s="63" t="b">
        <f>ISBLANK(R77)</f>
        <v>1</v>
      </c>
      <c r="AJ77" s="63" t="b">
        <f>ISBLANK(S77)</f>
        <v>1</v>
      </c>
      <c r="AL77" s="63" t="b">
        <f>ISBLANK(T77)</f>
        <v>1</v>
      </c>
      <c r="AM77" s="63" t="b">
        <f>ISBLANK(U77)</f>
        <v>1</v>
      </c>
    </row>
    <row r="78" spans="1:40" ht="16.5" thickBot="1" x14ac:dyDescent="0.3">
      <c r="A78" s="196" t="s">
        <v>119</v>
      </c>
      <c r="B78" s="212" t="s">
        <v>318</v>
      </c>
      <c r="C78" s="199"/>
      <c r="D78" s="200" t="s">
        <v>151</v>
      </c>
      <c r="E78" s="200"/>
      <c r="F78" s="201"/>
      <c r="G78" s="191">
        <v>4</v>
      </c>
      <c r="H78" s="199">
        <f t="shared" ref="H78:H82" si="95">G78*30</f>
        <v>120</v>
      </c>
      <c r="I78" s="202">
        <f t="shared" ref="I78:I81" si="96">J78+L78+K78</f>
        <v>54</v>
      </c>
      <c r="J78" s="199">
        <v>18</v>
      </c>
      <c r="K78" s="201">
        <v>36</v>
      </c>
      <c r="L78" s="201"/>
      <c r="M78" s="198">
        <f t="shared" ref="M78:M82" si="97">H78-I78</f>
        <v>66</v>
      </c>
      <c r="N78" s="203"/>
      <c r="O78" s="203"/>
      <c r="P78" s="203"/>
      <c r="Q78" s="203">
        <v>3</v>
      </c>
      <c r="R78" s="203"/>
      <c r="S78" s="213"/>
      <c r="T78" s="203"/>
      <c r="U78" s="82"/>
      <c r="AA78" s="73" t="s">
        <v>107</v>
      </c>
      <c r="AB78" s="69">
        <f>AI89+AJ89</f>
        <v>16</v>
      </c>
      <c r="AC78" s="63" t="b">
        <f t="shared" si="93"/>
        <v>1</v>
      </c>
      <c r="AD78" s="63" t="b">
        <f t="shared" si="93"/>
        <v>1</v>
      </c>
      <c r="AF78" s="63" t="b">
        <f t="shared" si="94"/>
        <v>1</v>
      </c>
      <c r="AG78" s="63" t="b">
        <f>ISBLANK(#REF!)</f>
        <v>0</v>
      </c>
      <c r="AI78" s="63" t="b">
        <f t="shared" ref="AI78:AI83" si="98">ISBLANK(R78)</f>
        <v>1</v>
      </c>
      <c r="AJ78" s="63" t="b">
        <f>ISBLANK(Q78)</f>
        <v>0</v>
      </c>
      <c r="AL78" s="63" t="b">
        <f t="shared" ref="AL78:AM88" si="99">ISBLANK(T78)</f>
        <v>1</v>
      </c>
      <c r="AM78" s="63" t="b">
        <f t="shared" si="99"/>
        <v>1</v>
      </c>
    </row>
    <row r="79" spans="1:40" ht="16.5" thickBot="1" x14ac:dyDescent="0.3">
      <c r="A79" s="196" t="s">
        <v>120</v>
      </c>
      <c r="B79" s="212" t="s">
        <v>319</v>
      </c>
      <c r="C79" s="199"/>
      <c r="D79" s="200" t="s">
        <v>275</v>
      </c>
      <c r="E79" s="200"/>
      <c r="F79" s="201"/>
      <c r="G79" s="191">
        <v>4</v>
      </c>
      <c r="H79" s="199">
        <f t="shared" ref="H79" si="100">G79*30</f>
        <v>120</v>
      </c>
      <c r="I79" s="202">
        <f t="shared" si="96"/>
        <v>60</v>
      </c>
      <c r="J79" s="199">
        <v>30</v>
      </c>
      <c r="K79" s="201">
        <v>30</v>
      </c>
      <c r="L79" s="201"/>
      <c r="M79" s="198">
        <f t="shared" ref="M79" si="101">H79-I79</f>
        <v>60</v>
      </c>
      <c r="N79" s="203"/>
      <c r="O79" s="203"/>
      <c r="P79" s="203"/>
      <c r="Q79" s="203"/>
      <c r="R79" s="203">
        <v>4</v>
      </c>
      <c r="S79" s="203"/>
      <c r="T79" s="203"/>
      <c r="U79" s="82"/>
      <c r="AB79" s="69">
        <f>SUM(AB77:AB78)</f>
        <v>16</v>
      </c>
      <c r="AC79" s="63" t="b">
        <f t="shared" si="93"/>
        <v>1</v>
      </c>
      <c r="AD79" s="63" t="b">
        <f t="shared" si="93"/>
        <v>1</v>
      </c>
      <c r="AF79" s="63" t="b">
        <f t="shared" si="94"/>
        <v>1</v>
      </c>
      <c r="AG79" s="63" t="b">
        <f>ISBLANK(#REF!)</f>
        <v>0</v>
      </c>
      <c r="AI79" s="63" t="b">
        <f t="shared" si="98"/>
        <v>0</v>
      </c>
      <c r="AJ79" s="63" t="b">
        <f>ISBLANK(S79)</f>
        <v>1</v>
      </c>
      <c r="AL79" s="63" t="b">
        <f t="shared" si="99"/>
        <v>1</v>
      </c>
      <c r="AM79" s="63" t="b">
        <f t="shared" si="99"/>
        <v>1</v>
      </c>
    </row>
    <row r="80" spans="1:40" ht="16.5" thickBot="1" x14ac:dyDescent="0.3">
      <c r="A80" s="196" t="s">
        <v>121</v>
      </c>
      <c r="B80" s="212" t="s">
        <v>311</v>
      </c>
      <c r="C80" s="199">
        <v>6</v>
      </c>
      <c r="D80" s="200"/>
      <c r="E80" s="200"/>
      <c r="F80" s="201"/>
      <c r="G80" s="191">
        <v>4</v>
      </c>
      <c r="H80" s="199">
        <f t="shared" si="95"/>
        <v>120</v>
      </c>
      <c r="I80" s="202">
        <f t="shared" si="96"/>
        <v>54</v>
      </c>
      <c r="J80" s="199">
        <v>27</v>
      </c>
      <c r="K80" s="201">
        <v>27</v>
      </c>
      <c r="L80" s="201"/>
      <c r="M80" s="198">
        <f t="shared" si="97"/>
        <v>66</v>
      </c>
      <c r="N80" s="203"/>
      <c r="O80" s="203"/>
      <c r="P80" s="203"/>
      <c r="Q80" s="203"/>
      <c r="R80" s="203"/>
      <c r="S80" s="203">
        <v>3</v>
      </c>
      <c r="T80" s="203"/>
      <c r="U80" s="82"/>
      <c r="AC80" s="63" t="b">
        <f t="shared" si="93"/>
        <v>1</v>
      </c>
      <c r="AD80" s="63" t="b">
        <f t="shared" si="93"/>
        <v>1</v>
      </c>
      <c r="AF80" s="63" t="b">
        <f t="shared" si="94"/>
        <v>1</v>
      </c>
      <c r="AG80" s="63" t="b">
        <f>ISBLANK(#REF!)</f>
        <v>0</v>
      </c>
      <c r="AI80" s="63" t="b">
        <f t="shared" si="98"/>
        <v>1</v>
      </c>
      <c r="AJ80" s="63" t="b">
        <f>ISBLANK(S80)</f>
        <v>0</v>
      </c>
      <c r="AL80" s="63" t="b">
        <f t="shared" si="99"/>
        <v>1</v>
      </c>
      <c r="AM80" s="63" t="b">
        <f t="shared" si="99"/>
        <v>1</v>
      </c>
    </row>
    <row r="81" spans="1:40" ht="16.5" thickBot="1" x14ac:dyDescent="0.3">
      <c r="A81" s="196" t="s">
        <v>122</v>
      </c>
      <c r="B81" s="212" t="s">
        <v>320</v>
      </c>
      <c r="C81" s="199"/>
      <c r="D81" s="200" t="s">
        <v>152</v>
      </c>
      <c r="E81" s="200"/>
      <c r="F81" s="200"/>
      <c r="G81" s="191">
        <v>4</v>
      </c>
      <c r="H81" s="82">
        <f t="shared" si="95"/>
        <v>120</v>
      </c>
      <c r="I81" s="202">
        <f t="shared" si="96"/>
        <v>54</v>
      </c>
      <c r="J81" s="199">
        <v>27</v>
      </c>
      <c r="K81" s="201">
        <v>27</v>
      </c>
      <c r="L81" s="201"/>
      <c r="M81" s="198">
        <f t="shared" si="97"/>
        <v>66</v>
      </c>
      <c r="N81" s="203"/>
      <c r="O81" s="203"/>
      <c r="P81" s="203"/>
      <c r="Q81" s="203"/>
      <c r="R81" s="203"/>
      <c r="S81" s="203">
        <v>3</v>
      </c>
      <c r="T81" s="203"/>
      <c r="U81" s="82"/>
      <c r="AC81" s="63" t="b">
        <f t="shared" si="93"/>
        <v>1</v>
      </c>
      <c r="AD81" s="63" t="b">
        <f t="shared" si="93"/>
        <v>1</v>
      </c>
      <c r="AF81" s="63" t="b">
        <f t="shared" si="94"/>
        <v>1</v>
      </c>
      <c r="AG81" s="63" t="b">
        <f>ISBLANK(#REF!)</f>
        <v>0</v>
      </c>
      <c r="AI81" s="63" t="b">
        <f t="shared" si="98"/>
        <v>1</v>
      </c>
      <c r="AJ81" s="63" t="b">
        <f>ISBLANK(S81)</f>
        <v>0</v>
      </c>
      <c r="AL81" s="63" t="b">
        <f t="shared" si="99"/>
        <v>1</v>
      </c>
      <c r="AM81" s="63" t="b">
        <f t="shared" si="99"/>
        <v>1</v>
      </c>
    </row>
    <row r="82" spans="1:40" ht="16.5" thickBot="1" x14ac:dyDescent="0.3">
      <c r="A82" s="196" t="s">
        <v>123</v>
      </c>
      <c r="B82" s="212" t="s">
        <v>305</v>
      </c>
      <c r="C82" s="199"/>
      <c r="D82" s="200" t="s">
        <v>127</v>
      </c>
      <c r="E82" s="200"/>
      <c r="F82" s="201"/>
      <c r="G82" s="191">
        <v>4</v>
      </c>
      <c r="H82" s="82">
        <f t="shared" si="95"/>
        <v>120</v>
      </c>
      <c r="I82" s="202">
        <f>J82+L82</f>
        <v>45</v>
      </c>
      <c r="J82" s="199">
        <v>15</v>
      </c>
      <c r="K82" s="201"/>
      <c r="L82" s="201">
        <v>30</v>
      </c>
      <c r="M82" s="198">
        <f t="shared" si="97"/>
        <v>75</v>
      </c>
      <c r="N82" s="203"/>
      <c r="O82" s="203"/>
      <c r="P82" s="203"/>
      <c r="Q82" s="203"/>
      <c r="R82" s="203"/>
      <c r="S82" s="203"/>
      <c r="T82" s="203">
        <v>3</v>
      </c>
      <c r="U82" s="203"/>
      <c r="AC82" s="63" t="b">
        <f t="shared" si="93"/>
        <v>1</v>
      </c>
      <c r="AD82" s="63" t="b">
        <f t="shared" si="93"/>
        <v>1</v>
      </c>
      <c r="AF82" s="63" t="b">
        <f t="shared" si="94"/>
        <v>1</v>
      </c>
      <c r="AG82" s="63" t="b">
        <f>ISBLANK(#REF!)</f>
        <v>0</v>
      </c>
      <c r="AI82" s="63" t="b">
        <f t="shared" si="98"/>
        <v>1</v>
      </c>
      <c r="AJ82" s="63" t="b">
        <f>ISBLANK(S82)</f>
        <v>1</v>
      </c>
      <c r="AL82" s="63" t="b">
        <f t="shared" si="99"/>
        <v>0</v>
      </c>
      <c r="AM82" s="63" t="b">
        <f t="shared" si="99"/>
        <v>1</v>
      </c>
    </row>
    <row r="83" spans="1:40" ht="16.5" thickBot="1" x14ac:dyDescent="0.3">
      <c r="A83" s="196" t="s">
        <v>124</v>
      </c>
      <c r="B83" s="212" t="s">
        <v>306</v>
      </c>
      <c r="C83" s="199">
        <v>7</v>
      </c>
      <c r="D83" s="201"/>
      <c r="E83" s="201"/>
      <c r="F83" s="200"/>
      <c r="G83" s="191">
        <v>4</v>
      </c>
      <c r="H83" s="199">
        <f t="shared" ref="H83" si="102">G83*30</f>
        <v>120</v>
      </c>
      <c r="I83" s="202">
        <f t="shared" ref="I83" si="103">J83+L83+K83</f>
        <v>60</v>
      </c>
      <c r="J83" s="199">
        <v>30</v>
      </c>
      <c r="K83" s="201">
        <v>30</v>
      </c>
      <c r="L83" s="201"/>
      <c r="M83" s="198">
        <f t="shared" ref="M83" si="104">H83-I83</f>
        <v>60</v>
      </c>
      <c r="N83" s="203"/>
      <c r="O83" s="203"/>
      <c r="P83" s="203"/>
      <c r="Q83" s="203"/>
      <c r="R83" s="203"/>
      <c r="S83" s="203"/>
      <c r="T83" s="203">
        <v>4</v>
      </c>
      <c r="U83" s="203"/>
      <c r="AC83" s="63" t="b">
        <f t="shared" si="93"/>
        <v>1</v>
      </c>
      <c r="AD83" s="63" t="b">
        <f t="shared" si="93"/>
        <v>1</v>
      </c>
      <c r="AF83" s="63" t="b">
        <f t="shared" si="94"/>
        <v>1</v>
      </c>
      <c r="AG83" s="63" t="b">
        <f>ISBLANK(#REF!)</f>
        <v>0</v>
      </c>
      <c r="AI83" s="63" t="b">
        <f t="shared" si="98"/>
        <v>1</v>
      </c>
      <c r="AJ83" s="63" t="b">
        <f>ISBLANK(S83)</f>
        <v>1</v>
      </c>
      <c r="AL83" s="63" t="b">
        <f t="shared" si="99"/>
        <v>0</v>
      </c>
      <c r="AM83" s="63" t="b">
        <f t="shared" si="99"/>
        <v>1</v>
      </c>
    </row>
    <row r="84" spans="1:40" ht="16.5" thickBot="1" x14ac:dyDescent="0.3">
      <c r="A84" s="196" t="s">
        <v>125</v>
      </c>
      <c r="B84" s="212" t="s">
        <v>321</v>
      </c>
      <c r="C84" s="199"/>
      <c r="D84" s="201">
        <v>7</v>
      </c>
      <c r="E84" s="201"/>
      <c r="F84" s="200"/>
      <c r="G84" s="191">
        <v>4</v>
      </c>
      <c r="H84" s="199">
        <f t="shared" ref="H84:H85" si="105">G84*30</f>
        <v>120</v>
      </c>
      <c r="I84" s="202">
        <f t="shared" ref="I84" si="106">J84+L84+K84</f>
        <v>60</v>
      </c>
      <c r="J84" s="199">
        <v>30</v>
      </c>
      <c r="K84" s="201">
        <v>30</v>
      </c>
      <c r="L84" s="201"/>
      <c r="M84" s="198">
        <f t="shared" ref="M84" si="107">H84-I84</f>
        <v>60</v>
      </c>
      <c r="N84" s="203"/>
      <c r="O84" s="203"/>
      <c r="P84" s="203"/>
      <c r="Q84" s="203"/>
      <c r="R84" s="203"/>
      <c r="S84" s="203"/>
      <c r="T84" s="203">
        <v>4</v>
      </c>
      <c r="U84" s="203"/>
      <c r="AC84" s="63"/>
      <c r="AD84" s="63"/>
      <c r="AF84" s="63"/>
      <c r="AG84" s="63"/>
      <c r="AI84" s="63"/>
      <c r="AJ84" s="63"/>
      <c r="AL84" s="63"/>
      <c r="AM84" s="63"/>
    </row>
    <row r="85" spans="1:40" ht="16.5" thickBot="1" x14ac:dyDescent="0.3">
      <c r="A85" s="196" t="s">
        <v>126</v>
      </c>
      <c r="B85" s="212" t="s">
        <v>313</v>
      </c>
      <c r="C85" s="199"/>
      <c r="D85" s="201">
        <v>8</v>
      </c>
      <c r="E85" s="201"/>
      <c r="F85" s="200"/>
      <c r="G85" s="191">
        <v>4</v>
      </c>
      <c r="H85" s="199">
        <f t="shared" si="105"/>
        <v>120</v>
      </c>
      <c r="I85" s="202">
        <v>51</v>
      </c>
      <c r="J85" s="206">
        <v>34</v>
      </c>
      <c r="K85" s="207">
        <v>17</v>
      </c>
      <c r="L85" s="207"/>
      <c r="M85" s="208">
        <v>69</v>
      </c>
      <c r="N85" s="209"/>
      <c r="O85" s="209"/>
      <c r="P85" s="209"/>
      <c r="Q85" s="209"/>
      <c r="R85" s="209"/>
      <c r="S85" s="209"/>
      <c r="T85" s="209"/>
      <c r="U85" s="209">
        <v>3</v>
      </c>
      <c r="AC85" s="63"/>
      <c r="AD85" s="63"/>
      <c r="AF85" s="63"/>
      <c r="AG85" s="63"/>
      <c r="AI85" s="63"/>
      <c r="AJ85" s="63"/>
      <c r="AL85" s="63"/>
      <c r="AM85" s="63"/>
    </row>
    <row r="86" spans="1:40" ht="16.5" thickBot="1" x14ac:dyDescent="0.3">
      <c r="A86" s="196" t="s">
        <v>154</v>
      </c>
      <c r="B86" s="204" t="s">
        <v>314</v>
      </c>
      <c r="C86" s="199">
        <v>8</v>
      </c>
      <c r="D86" s="201"/>
      <c r="E86" s="201"/>
      <c r="F86" s="200"/>
      <c r="G86" s="191">
        <v>4</v>
      </c>
      <c r="H86" s="199">
        <f t="shared" ref="H86" si="108">G86*30</f>
        <v>120</v>
      </c>
      <c r="I86" s="202">
        <v>51</v>
      </c>
      <c r="J86" s="206">
        <v>34</v>
      </c>
      <c r="K86" s="207">
        <v>17</v>
      </c>
      <c r="L86" s="207"/>
      <c r="M86" s="208">
        <v>69</v>
      </c>
      <c r="N86" s="209"/>
      <c r="O86" s="209"/>
      <c r="P86" s="209"/>
      <c r="Q86" s="209"/>
      <c r="R86" s="209"/>
      <c r="S86" s="209"/>
      <c r="T86" s="209"/>
      <c r="U86" s="209">
        <v>3</v>
      </c>
      <c r="AC86" s="63" t="b">
        <f t="shared" ref="AC86:AD88" si="109">ISBLANK(N86)</f>
        <v>1</v>
      </c>
      <c r="AD86" s="63" t="b">
        <f t="shared" si="109"/>
        <v>1</v>
      </c>
      <c r="AF86" s="63" t="b">
        <f>ISBLANK(P86)</f>
        <v>1</v>
      </c>
      <c r="AG86" s="63" t="b">
        <f>ISBLANK(#REF!)</f>
        <v>0</v>
      </c>
      <c r="AI86" s="63" t="b">
        <f t="shared" ref="AI86:AJ88" si="110">ISBLANK(R86)</f>
        <v>1</v>
      </c>
      <c r="AJ86" s="63" t="b">
        <f t="shared" si="110"/>
        <v>1</v>
      </c>
      <c r="AL86" s="63" t="b">
        <f t="shared" si="99"/>
        <v>1</v>
      </c>
      <c r="AM86" s="63" t="b">
        <f t="shared" si="99"/>
        <v>0</v>
      </c>
    </row>
    <row r="87" spans="1:40" ht="22.15" customHeight="1" thickBot="1" x14ac:dyDescent="0.3">
      <c r="A87" s="196" t="s">
        <v>296</v>
      </c>
      <c r="B87" s="204" t="s">
        <v>315</v>
      </c>
      <c r="C87" s="199"/>
      <c r="D87" s="201">
        <v>8</v>
      </c>
      <c r="E87" s="201"/>
      <c r="F87" s="200"/>
      <c r="G87" s="191">
        <v>4</v>
      </c>
      <c r="H87" s="199">
        <f t="shared" ref="H87" si="111">G87*30</f>
        <v>120</v>
      </c>
      <c r="I87" s="202">
        <v>51</v>
      </c>
      <c r="J87" s="206">
        <v>34</v>
      </c>
      <c r="K87" s="207">
        <v>17</v>
      </c>
      <c r="L87" s="207"/>
      <c r="M87" s="208">
        <v>69</v>
      </c>
      <c r="N87" s="209"/>
      <c r="O87" s="209"/>
      <c r="P87" s="209"/>
      <c r="Q87" s="209"/>
      <c r="R87" s="209"/>
      <c r="S87" s="209"/>
      <c r="T87" s="209"/>
      <c r="U87" s="209">
        <v>3</v>
      </c>
      <c r="AC87" s="63" t="b">
        <f t="shared" si="109"/>
        <v>1</v>
      </c>
      <c r="AD87" s="63" t="b">
        <f t="shared" si="109"/>
        <v>1</v>
      </c>
      <c r="AF87" s="63" t="b">
        <f>ISBLANK(P87)</f>
        <v>1</v>
      </c>
      <c r="AG87" s="63" t="b">
        <f>ISBLANK(#REF!)</f>
        <v>0</v>
      </c>
      <c r="AI87" s="63" t="b">
        <f t="shared" si="110"/>
        <v>1</v>
      </c>
      <c r="AJ87" s="63" t="b">
        <f t="shared" si="110"/>
        <v>1</v>
      </c>
      <c r="AL87" s="63" t="b">
        <f t="shared" si="99"/>
        <v>1</v>
      </c>
      <c r="AM87" s="63" t="b">
        <f t="shared" si="99"/>
        <v>0</v>
      </c>
    </row>
    <row r="88" spans="1:40" ht="16.5" thickBot="1" x14ac:dyDescent="0.3">
      <c r="A88" s="196" t="s">
        <v>297</v>
      </c>
      <c r="B88" s="205" t="s">
        <v>316</v>
      </c>
      <c r="C88" s="199">
        <v>8</v>
      </c>
      <c r="D88" s="201"/>
      <c r="E88" s="201"/>
      <c r="F88" s="200"/>
      <c r="G88" s="191">
        <v>4</v>
      </c>
      <c r="H88" s="82">
        <f t="shared" ref="H88" si="112">G88*30</f>
        <v>120</v>
      </c>
      <c r="I88" s="202">
        <v>51</v>
      </c>
      <c r="J88" s="206">
        <v>34</v>
      </c>
      <c r="K88" s="207">
        <v>17</v>
      </c>
      <c r="L88" s="207"/>
      <c r="M88" s="208">
        <v>69</v>
      </c>
      <c r="N88" s="209"/>
      <c r="O88" s="209"/>
      <c r="P88" s="209"/>
      <c r="Q88" s="209"/>
      <c r="R88" s="209"/>
      <c r="S88" s="209"/>
      <c r="T88" s="209"/>
      <c r="U88" s="209">
        <v>3</v>
      </c>
      <c r="AC88" s="63" t="b">
        <f t="shared" si="109"/>
        <v>1</v>
      </c>
      <c r="AD88" s="63" t="b">
        <f t="shared" si="109"/>
        <v>1</v>
      </c>
      <c r="AF88" s="63" t="b">
        <f>ISBLANK(P88)</f>
        <v>1</v>
      </c>
      <c r="AG88" s="63" t="b">
        <f>ISBLANK(#REF!)</f>
        <v>0</v>
      </c>
      <c r="AI88" s="63" t="b">
        <f t="shared" si="110"/>
        <v>1</v>
      </c>
      <c r="AJ88" s="63" t="b">
        <f t="shared" si="110"/>
        <v>1</v>
      </c>
      <c r="AL88" s="63" t="b">
        <f t="shared" si="99"/>
        <v>1</v>
      </c>
      <c r="AM88" s="63" t="b">
        <f t="shared" si="99"/>
        <v>0</v>
      </c>
    </row>
    <row r="89" spans="1:40" ht="16.5" thickBot="1" x14ac:dyDescent="0.3">
      <c r="A89" s="417" t="s">
        <v>188</v>
      </c>
      <c r="B89" s="417"/>
      <c r="C89" s="417"/>
      <c r="D89" s="417"/>
      <c r="E89" s="417"/>
      <c r="F89" s="417"/>
      <c r="G89" s="92">
        <f>G77+G78+G79+G80+G81+G82+G83+G84+G85+G86+G87+G88</f>
        <v>48</v>
      </c>
      <c r="H89" s="93">
        <f t="shared" ref="H89:P89" si="113">H77+H78+H79+H80+H81+H82+H83+H86+H87+H88</f>
        <v>1200</v>
      </c>
      <c r="I89" s="93">
        <f t="shared" si="113"/>
        <v>540</v>
      </c>
      <c r="J89" s="93">
        <f t="shared" si="113"/>
        <v>279</v>
      </c>
      <c r="K89" s="93">
        <f t="shared" si="113"/>
        <v>231</v>
      </c>
      <c r="L89" s="93">
        <f t="shared" si="113"/>
        <v>30</v>
      </c>
      <c r="M89" s="93">
        <f t="shared" si="113"/>
        <v>660</v>
      </c>
      <c r="N89" s="93">
        <f t="shared" si="113"/>
        <v>0</v>
      </c>
      <c r="O89" s="93">
        <f t="shared" si="113"/>
        <v>0</v>
      </c>
      <c r="P89" s="93">
        <f t="shared" si="113"/>
        <v>4</v>
      </c>
      <c r="Q89" s="93">
        <f>Q77+Q78+Q79+Q80+Q81+Q82+Q83+Q84+Q85+Q86+Q87+Q88</f>
        <v>3</v>
      </c>
      <c r="R89" s="93">
        <f>R77+R78+R79+R80+R81+R82+R83+R86+R87+R88</f>
        <v>4</v>
      </c>
      <c r="S89" s="93">
        <f>S77+Q78+S79+S80+S81+S82+S83+S86+S87+S88</f>
        <v>9</v>
      </c>
      <c r="T89" s="93">
        <f>T77+T78+T79+T80+T81+T82+T83+T86+T87+T88</f>
        <v>7</v>
      </c>
      <c r="U89" s="93">
        <f>U77+U78+U79+U80+U81+U82+U83+U85+U86+U87+U88</f>
        <v>12</v>
      </c>
      <c r="V89" s="94">
        <f>SUM(V77:V88)</f>
        <v>0</v>
      </c>
      <c r="W89" s="93">
        <f>SUM(W77:W88)</f>
        <v>0</v>
      </c>
      <c r="X89" s="93">
        <f>SUM(X77:X88)</f>
        <v>0</v>
      </c>
      <c r="Y89" s="93">
        <f>SUM(Y77:Y88)</f>
        <v>0</v>
      </c>
      <c r="Z89" s="93">
        <f>SUM(Z77:Z88)</f>
        <v>0</v>
      </c>
      <c r="AC89" s="70">
        <f t="shared" ref="AC89:AM89" si="114">SUMIF(AC77:AC88,FALSE,$G77:$G88)</f>
        <v>0</v>
      </c>
      <c r="AD89" s="70">
        <f t="shared" si="114"/>
        <v>0</v>
      </c>
      <c r="AE89" s="70">
        <f t="shared" si="114"/>
        <v>0</v>
      </c>
      <c r="AF89" s="70">
        <f t="shared" si="114"/>
        <v>4</v>
      </c>
      <c r="AG89" s="70">
        <f t="shared" si="114"/>
        <v>40</v>
      </c>
      <c r="AH89" s="70">
        <f t="shared" si="114"/>
        <v>0</v>
      </c>
      <c r="AI89" s="70">
        <f t="shared" si="114"/>
        <v>4</v>
      </c>
      <c r="AJ89" s="70">
        <f t="shared" si="114"/>
        <v>12</v>
      </c>
      <c r="AK89" s="70">
        <f t="shared" si="114"/>
        <v>0</v>
      </c>
      <c r="AL89" s="70">
        <f t="shared" si="114"/>
        <v>8</v>
      </c>
      <c r="AM89" s="70">
        <f t="shared" si="114"/>
        <v>12</v>
      </c>
      <c r="AN89" s="71">
        <f>SUM(AC89:AM89)</f>
        <v>80</v>
      </c>
    </row>
    <row r="90" spans="1:40" ht="16.5" thickBot="1" x14ac:dyDescent="0.3">
      <c r="A90" s="421" t="s">
        <v>189</v>
      </c>
      <c r="B90" s="421"/>
      <c r="C90" s="421"/>
      <c r="D90" s="421"/>
      <c r="E90" s="421"/>
      <c r="F90" s="421"/>
      <c r="G90" s="95">
        <f t="shared" ref="G90:Z90" si="115">G89+G75</f>
        <v>60</v>
      </c>
      <c r="H90" s="96">
        <f t="shared" si="115"/>
        <v>1560</v>
      </c>
      <c r="I90" s="96">
        <f t="shared" si="115"/>
        <v>684</v>
      </c>
      <c r="J90" s="96">
        <f t="shared" si="115"/>
        <v>279</v>
      </c>
      <c r="K90" s="96">
        <f t="shared" si="115"/>
        <v>231</v>
      </c>
      <c r="L90" s="96">
        <f t="shared" si="115"/>
        <v>30</v>
      </c>
      <c r="M90" s="96">
        <f t="shared" si="115"/>
        <v>876</v>
      </c>
      <c r="N90" s="93">
        <f t="shared" si="115"/>
        <v>0</v>
      </c>
      <c r="O90" s="93">
        <f t="shared" si="115"/>
        <v>0</v>
      </c>
      <c r="P90" s="93">
        <f t="shared" si="115"/>
        <v>7</v>
      </c>
      <c r="Q90" s="93">
        <f t="shared" si="115"/>
        <v>6</v>
      </c>
      <c r="R90" s="93">
        <f t="shared" si="115"/>
        <v>7</v>
      </c>
      <c r="S90" s="93">
        <f t="shared" si="115"/>
        <v>9</v>
      </c>
      <c r="T90" s="93">
        <f t="shared" si="115"/>
        <v>7</v>
      </c>
      <c r="U90" s="93">
        <f>U89+U75</f>
        <v>12</v>
      </c>
      <c r="V90" s="94">
        <f t="shared" si="115"/>
        <v>0</v>
      </c>
      <c r="W90" s="93">
        <f t="shared" si="115"/>
        <v>0</v>
      </c>
      <c r="X90" s="93">
        <f t="shared" si="115"/>
        <v>0</v>
      </c>
      <c r="Y90" s="93">
        <f t="shared" si="115"/>
        <v>0</v>
      </c>
      <c r="Z90" s="93">
        <f t="shared" si="115"/>
        <v>0</v>
      </c>
    </row>
    <row r="91" spans="1:40" s="72" customFormat="1" ht="16.5" thickBot="1" x14ac:dyDescent="0.3">
      <c r="A91" s="421" t="s">
        <v>190</v>
      </c>
      <c r="B91" s="421"/>
      <c r="C91" s="421"/>
      <c r="D91" s="421"/>
      <c r="E91" s="421"/>
      <c r="F91" s="421"/>
      <c r="G91" s="95">
        <f t="shared" ref="G91:M91" si="116">G90+G69</f>
        <v>240</v>
      </c>
      <c r="H91" s="96">
        <f t="shared" si="116"/>
        <v>5400</v>
      </c>
      <c r="I91" s="96">
        <f t="shared" si="116"/>
        <v>2284</v>
      </c>
      <c r="J91" s="96">
        <f t="shared" si="116"/>
        <v>960</v>
      </c>
      <c r="K91" s="96">
        <f t="shared" si="116"/>
        <v>711</v>
      </c>
      <c r="L91" s="96">
        <f t="shared" si="116"/>
        <v>433</v>
      </c>
      <c r="M91" s="96">
        <f t="shared" si="116"/>
        <v>3086</v>
      </c>
      <c r="N91" s="93">
        <f t="shared" ref="N91:S91" si="117">N69+N90</f>
        <v>22</v>
      </c>
      <c r="O91" s="93">
        <f>O69+O90</f>
        <v>27</v>
      </c>
      <c r="P91" s="93">
        <f t="shared" si="117"/>
        <v>25</v>
      </c>
      <c r="Q91" s="93">
        <f t="shared" si="117"/>
        <v>21</v>
      </c>
      <c r="R91" s="93">
        <f>R69+R90</f>
        <v>28</v>
      </c>
      <c r="S91" s="93">
        <f t="shared" si="117"/>
        <v>21</v>
      </c>
      <c r="T91" s="93">
        <f>T69+T90</f>
        <v>25</v>
      </c>
      <c r="U91" s="93">
        <f>U69+U90</f>
        <v>14</v>
      </c>
      <c r="X91" s="97">
        <v>22</v>
      </c>
      <c r="Y91" s="97">
        <v>22</v>
      </c>
      <c r="Z91" s="97">
        <v>22</v>
      </c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</row>
    <row r="92" spans="1:40" s="72" customFormat="1" ht="16.5" thickBot="1" x14ac:dyDescent="0.3">
      <c r="A92" s="443" t="s">
        <v>97</v>
      </c>
      <c r="B92" s="443"/>
      <c r="C92" s="443"/>
      <c r="D92" s="443"/>
      <c r="E92" s="443"/>
      <c r="F92" s="443"/>
      <c r="G92" s="443"/>
      <c r="H92" s="443"/>
      <c r="I92" s="443"/>
      <c r="J92" s="443"/>
      <c r="K92" s="443"/>
      <c r="L92" s="443"/>
      <c r="M92" s="443"/>
      <c r="N92" s="93">
        <f>N91</f>
        <v>22</v>
      </c>
      <c r="O92" s="93">
        <f>O91</f>
        <v>27</v>
      </c>
      <c r="P92" s="93">
        <f t="shared" ref="P92:Z92" si="118">P91</f>
        <v>25</v>
      </c>
      <c r="Q92" s="93">
        <f t="shared" si="118"/>
        <v>21</v>
      </c>
      <c r="R92" s="93">
        <f>R91</f>
        <v>28</v>
      </c>
      <c r="S92" s="93">
        <f t="shared" si="118"/>
        <v>21</v>
      </c>
      <c r="T92" s="93">
        <f>T91</f>
        <v>25</v>
      </c>
      <c r="U92" s="93">
        <f>U91</f>
        <v>14</v>
      </c>
      <c r="V92" s="94">
        <f t="shared" si="118"/>
        <v>0</v>
      </c>
      <c r="W92" s="93">
        <f t="shared" si="118"/>
        <v>0</v>
      </c>
      <c r="X92" s="93">
        <f t="shared" si="118"/>
        <v>22</v>
      </c>
      <c r="Y92" s="93">
        <f t="shared" si="118"/>
        <v>22</v>
      </c>
      <c r="Z92" s="93">
        <f t="shared" si="118"/>
        <v>22</v>
      </c>
      <c r="AC92" s="62" t="s">
        <v>248</v>
      </c>
      <c r="AD92" s="62" t="s">
        <v>249</v>
      </c>
      <c r="AE92" s="62" t="s">
        <v>250</v>
      </c>
      <c r="AF92" s="62" t="s">
        <v>251</v>
      </c>
      <c r="AG92" s="62" t="s">
        <v>252</v>
      </c>
      <c r="AH92" s="62"/>
      <c r="AI92" s="62"/>
      <c r="AJ92" s="62"/>
      <c r="AK92" s="62"/>
      <c r="AL92" s="62"/>
      <c r="AM92" s="62"/>
    </row>
    <row r="93" spans="1:40" s="72" customFormat="1" ht="16.5" thickBot="1" x14ac:dyDescent="0.3">
      <c r="A93" s="442" t="s">
        <v>98</v>
      </c>
      <c r="B93" s="442"/>
      <c r="C93" s="442"/>
      <c r="D93" s="442"/>
      <c r="E93" s="442"/>
      <c r="F93" s="442"/>
      <c r="G93" s="442"/>
      <c r="H93" s="442"/>
      <c r="I93" s="442"/>
      <c r="J93" s="442"/>
      <c r="K93" s="442"/>
      <c r="L93" s="442"/>
      <c r="M93" s="442"/>
      <c r="N93" s="93">
        <v>2</v>
      </c>
      <c r="O93" s="93"/>
      <c r="P93" s="265">
        <v>2</v>
      </c>
      <c r="Q93" s="265">
        <v>2</v>
      </c>
      <c r="R93" s="265">
        <v>3</v>
      </c>
      <c r="S93" s="265"/>
      <c r="T93" s="265">
        <v>2</v>
      </c>
      <c r="U93" s="265">
        <v>2</v>
      </c>
      <c r="AB93" s="73" t="s">
        <v>84</v>
      </c>
      <c r="AC93" s="65">
        <f>AB11</f>
        <v>37</v>
      </c>
      <c r="AD93" s="65">
        <f>AB32</f>
        <v>23</v>
      </c>
      <c r="AE93" s="65" t="e">
        <f>#REF!</f>
        <v>#REF!</v>
      </c>
      <c r="AF93" s="65">
        <f>AB72</f>
        <v>0</v>
      </c>
      <c r="AG93" s="65">
        <f>AB77</f>
        <v>0</v>
      </c>
      <c r="AH93" s="65" t="e">
        <f>SUM(AC93:AG93)</f>
        <v>#REF!</v>
      </c>
      <c r="AI93" s="62"/>
      <c r="AJ93" s="62"/>
      <c r="AK93" s="62"/>
      <c r="AL93" s="62"/>
      <c r="AM93" s="62"/>
    </row>
    <row r="94" spans="1:40" s="72" customFormat="1" ht="16.5" thickBot="1" x14ac:dyDescent="0.3">
      <c r="A94" s="442" t="s">
        <v>128</v>
      </c>
      <c r="B94" s="442"/>
      <c r="C94" s="442"/>
      <c r="D94" s="442"/>
      <c r="E94" s="442"/>
      <c r="F94" s="442"/>
      <c r="G94" s="442"/>
      <c r="H94" s="442"/>
      <c r="I94" s="442"/>
      <c r="J94" s="442"/>
      <c r="K94" s="442"/>
      <c r="L94" s="442"/>
      <c r="M94" s="442"/>
      <c r="N94" s="93">
        <v>4</v>
      </c>
      <c r="O94" s="93"/>
      <c r="P94" s="265">
        <v>3</v>
      </c>
      <c r="Q94" s="265">
        <v>4</v>
      </c>
      <c r="R94" s="265">
        <v>3</v>
      </c>
      <c r="S94" s="265"/>
      <c r="T94" s="265">
        <v>2</v>
      </c>
      <c r="U94" s="265">
        <v>3</v>
      </c>
      <c r="AB94" s="73" t="s">
        <v>85</v>
      </c>
      <c r="AC94" s="65">
        <f>AB12</f>
        <v>8</v>
      </c>
      <c r="AD94" s="65">
        <f>AB33</f>
        <v>36</v>
      </c>
      <c r="AE94" s="65" t="e">
        <f>#REF!</f>
        <v>#REF!</v>
      </c>
      <c r="AF94" s="65" t="e">
        <f>#REF!</f>
        <v>#REF!</v>
      </c>
      <c r="AG94" s="65" t="e">
        <f>#REF!</f>
        <v>#REF!</v>
      </c>
      <c r="AH94" s="65" t="e">
        <f t="shared" ref="AH94:AH97" si="119">SUM(AC94:AG94)</f>
        <v>#REF!</v>
      </c>
      <c r="AI94" s="62"/>
      <c r="AJ94" s="62"/>
      <c r="AK94" s="62"/>
      <c r="AL94" s="62"/>
      <c r="AM94" s="62"/>
    </row>
    <row r="95" spans="1:40" s="72" customFormat="1" ht="16.5" thickBot="1" x14ac:dyDescent="0.3">
      <c r="A95" s="442" t="s">
        <v>129</v>
      </c>
      <c r="B95" s="442"/>
      <c r="C95" s="442"/>
      <c r="D95" s="442"/>
      <c r="E95" s="442"/>
      <c r="F95" s="442"/>
      <c r="G95" s="442"/>
      <c r="H95" s="442"/>
      <c r="I95" s="442"/>
      <c r="J95" s="442"/>
      <c r="K95" s="442"/>
      <c r="L95" s="442"/>
      <c r="M95" s="442"/>
      <c r="N95" s="98"/>
      <c r="O95" s="98"/>
      <c r="P95" s="98"/>
      <c r="Q95" s="98"/>
      <c r="R95" s="98"/>
      <c r="S95" s="98"/>
      <c r="T95" s="98"/>
      <c r="U95" s="98"/>
      <c r="AB95" s="73" t="s">
        <v>107</v>
      </c>
      <c r="AC95" s="65">
        <f>AB13</f>
        <v>0</v>
      </c>
      <c r="AD95" s="65">
        <f>AB34</f>
        <v>34</v>
      </c>
      <c r="AE95" s="65" t="e">
        <f>AB63</f>
        <v>#REF!</v>
      </c>
      <c r="AF95" s="65" t="e">
        <f>#REF!</f>
        <v>#REF!</v>
      </c>
      <c r="AG95" s="65">
        <f>AB78</f>
        <v>16</v>
      </c>
      <c r="AH95" s="65" t="e">
        <f t="shared" si="119"/>
        <v>#REF!</v>
      </c>
      <c r="AI95" s="62"/>
      <c r="AJ95" s="62"/>
      <c r="AK95" s="62"/>
      <c r="AL95" s="62"/>
      <c r="AM95" s="62"/>
    </row>
    <row r="96" spans="1:40" s="72" customFormat="1" ht="16.5" thickBot="1" x14ac:dyDescent="0.3">
      <c r="A96" s="442" t="s">
        <v>99</v>
      </c>
      <c r="B96" s="442"/>
      <c r="C96" s="442"/>
      <c r="D96" s="442"/>
      <c r="E96" s="442"/>
      <c r="F96" s="442"/>
      <c r="G96" s="442"/>
      <c r="H96" s="442"/>
      <c r="I96" s="442"/>
      <c r="J96" s="442"/>
      <c r="K96" s="442"/>
      <c r="L96" s="442"/>
      <c r="M96" s="442"/>
      <c r="N96" s="268"/>
      <c r="O96" s="98"/>
      <c r="P96" s="268"/>
      <c r="Q96" s="269"/>
      <c r="R96" s="269">
        <v>1</v>
      </c>
      <c r="S96" s="268"/>
      <c r="T96" s="269"/>
      <c r="U96" s="268"/>
      <c r="AB96" s="73" t="s">
        <v>108</v>
      </c>
      <c r="AC96" s="65">
        <f>AB14</f>
        <v>5</v>
      </c>
      <c r="AD96" s="65">
        <f>AB36</f>
        <v>17</v>
      </c>
      <c r="AE96" s="65">
        <f>AB65</f>
        <v>9</v>
      </c>
      <c r="AF96" s="65">
        <f>AB73</f>
        <v>0</v>
      </c>
      <c r="AG96" s="65" t="e">
        <f>#REF!</f>
        <v>#REF!</v>
      </c>
      <c r="AH96" s="65" t="e">
        <f t="shared" si="119"/>
        <v>#REF!</v>
      </c>
      <c r="AI96" s="62"/>
      <c r="AJ96" s="62"/>
      <c r="AK96" s="62"/>
      <c r="AL96" s="62"/>
      <c r="AM96" s="62"/>
    </row>
    <row r="97" spans="1:39" s="72" customFormat="1" ht="16.5" thickBot="1" x14ac:dyDescent="0.3">
      <c r="A97" s="437" t="s">
        <v>191</v>
      </c>
      <c r="B97" s="437"/>
      <c r="C97" s="437"/>
      <c r="D97" s="437"/>
      <c r="E97" s="437"/>
      <c r="F97" s="437"/>
      <c r="G97" s="437"/>
      <c r="H97" s="437"/>
      <c r="I97" s="437"/>
      <c r="J97" s="437"/>
      <c r="K97" s="437"/>
      <c r="L97" s="437"/>
      <c r="M97" s="437"/>
      <c r="N97" s="438" t="s">
        <v>192</v>
      </c>
      <c r="O97" s="438"/>
      <c r="P97" s="434">
        <f>G69/G91*100</f>
        <v>75</v>
      </c>
      <c r="Q97" s="424"/>
      <c r="R97" s="434" t="s">
        <v>26</v>
      </c>
      <c r="S97" s="434"/>
      <c r="T97" s="434">
        <f>G90/G91*100</f>
        <v>25</v>
      </c>
      <c r="U97" s="424"/>
      <c r="V97" s="75">
        <f>SUM(N97:U97)</f>
        <v>100</v>
      </c>
      <c r="AC97" s="65">
        <f>SUM(AC93:AC96)</f>
        <v>50</v>
      </c>
      <c r="AD97" s="65">
        <f t="shared" ref="AD97:AG97" si="120">SUM(AD93:AD96)</f>
        <v>110</v>
      </c>
      <c r="AE97" s="65" t="e">
        <f t="shared" si="120"/>
        <v>#REF!</v>
      </c>
      <c r="AF97" s="65" t="e">
        <f t="shared" si="120"/>
        <v>#REF!</v>
      </c>
      <c r="AG97" s="65" t="e">
        <f t="shared" si="120"/>
        <v>#REF!</v>
      </c>
      <c r="AH97" s="65" t="e">
        <f t="shared" si="119"/>
        <v>#REF!</v>
      </c>
      <c r="AI97" s="62"/>
      <c r="AJ97" s="62"/>
      <c r="AK97" s="62"/>
      <c r="AL97" s="62"/>
      <c r="AM97" s="62"/>
    </row>
    <row r="98" spans="1:39" s="72" customFormat="1" x14ac:dyDescent="0.25">
      <c r="A98" s="99"/>
      <c r="B98" s="99"/>
      <c r="C98" s="99"/>
      <c r="D98" s="99"/>
      <c r="E98" s="99"/>
      <c r="F98" s="99"/>
      <c r="G98" s="99"/>
      <c r="H98" s="99"/>
      <c r="I98" s="99"/>
      <c r="J98" s="99"/>
      <c r="K98" s="99"/>
      <c r="L98" s="99"/>
      <c r="M98" s="99"/>
      <c r="N98" s="100"/>
      <c r="O98" s="100"/>
      <c r="P98" s="101"/>
      <c r="Q98" s="101"/>
      <c r="R98" s="100"/>
      <c r="S98" s="100"/>
      <c r="T98" s="100"/>
      <c r="U98" s="100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</row>
    <row r="99" spans="1:39" s="72" customFormat="1" x14ac:dyDescent="0.25">
      <c r="A99" s="83"/>
      <c r="B99" s="86"/>
      <c r="C99" s="441" t="s">
        <v>73</v>
      </c>
      <c r="D99" s="441"/>
      <c r="E99" s="441"/>
      <c r="F99" s="441"/>
      <c r="G99" s="441"/>
      <c r="H99" s="441"/>
      <c r="I99" s="441"/>
      <c r="J99" s="441"/>
      <c r="K99" s="441"/>
      <c r="L99" s="87"/>
      <c r="M99" s="87"/>
      <c r="AC99" s="62"/>
      <c r="AD99" s="62"/>
      <c r="AE99" s="62"/>
      <c r="AF99" s="62"/>
      <c r="AG99" s="62"/>
      <c r="AH99" s="62"/>
      <c r="AI99" s="62"/>
      <c r="AJ99" s="62"/>
      <c r="AK99" s="62"/>
      <c r="AL99" s="62"/>
      <c r="AM99" s="62"/>
    </row>
    <row r="100" spans="1:39" s="72" customFormat="1" x14ac:dyDescent="0.25">
      <c r="A100" s="103"/>
      <c r="B100" s="104"/>
      <c r="C100" s="105"/>
      <c r="D100" s="105"/>
      <c r="E100" s="106"/>
      <c r="F100" s="107"/>
      <c r="G100" s="108"/>
      <c r="H100" s="35"/>
      <c r="I100" s="109"/>
      <c r="J100" s="35"/>
      <c r="K100" s="35"/>
      <c r="L100" s="35"/>
      <c r="M100" s="110"/>
      <c r="N100" s="111"/>
      <c r="O100" s="111"/>
      <c r="P100" s="111"/>
      <c r="Q100" s="111"/>
      <c r="R100" s="112"/>
      <c r="S100" s="112"/>
      <c r="T100" s="112"/>
      <c r="U100" s="113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</row>
    <row r="101" spans="1:39" s="72" customFormat="1" x14ac:dyDescent="0.25">
      <c r="A101" s="103"/>
      <c r="B101" s="104"/>
      <c r="C101" s="105"/>
      <c r="D101" s="105"/>
      <c r="E101" s="106"/>
      <c r="F101" s="107"/>
      <c r="G101" s="108"/>
      <c r="H101" s="35"/>
      <c r="I101" s="109"/>
      <c r="J101" s="35"/>
      <c r="K101" s="35"/>
      <c r="L101" s="35"/>
      <c r="M101" s="110"/>
      <c r="N101" s="111"/>
      <c r="O101" s="111"/>
      <c r="P101" s="111"/>
      <c r="Q101" s="111"/>
      <c r="R101" s="112"/>
      <c r="S101" s="112"/>
      <c r="T101" s="112"/>
      <c r="U101" s="113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</row>
    <row r="102" spans="1:39" s="72" customFormat="1" x14ac:dyDescent="0.25">
      <c r="A102" s="103"/>
      <c r="B102" s="104"/>
      <c r="C102" s="105"/>
      <c r="D102" s="105"/>
      <c r="E102" s="106"/>
      <c r="F102" s="107"/>
      <c r="G102" s="108"/>
      <c r="H102" s="35"/>
      <c r="I102" s="109"/>
      <c r="J102" s="35"/>
      <c r="K102" s="35"/>
      <c r="L102" s="35"/>
      <c r="M102" s="110"/>
      <c r="N102" s="111"/>
      <c r="O102" s="111"/>
      <c r="P102" s="111"/>
      <c r="Q102" s="111"/>
      <c r="R102" s="112"/>
      <c r="S102" s="112"/>
      <c r="T102" s="112"/>
      <c r="U102" s="113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  <c r="AM102" s="62"/>
    </row>
    <row r="103" spans="1:39" s="72" customFormat="1" x14ac:dyDescent="0.25">
      <c r="A103" s="103"/>
      <c r="B103" s="79" t="s">
        <v>338</v>
      </c>
      <c r="C103" s="79"/>
      <c r="D103" s="439"/>
      <c r="E103" s="439"/>
      <c r="F103" s="439"/>
      <c r="G103" s="439"/>
      <c r="H103" s="79"/>
      <c r="I103" s="440" t="s">
        <v>339</v>
      </c>
      <c r="J103" s="440"/>
      <c r="K103" s="440"/>
      <c r="L103" s="35"/>
      <c r="M103" s="110"/>
      <c r="N103" s="111"/>
      <c r="O103" s="111"/>
      <c r="P103" s="111"/>
      <c r="Q103" s="111"/>
      <c r="R103" s="112"/>
      <c r="S103" s="112"/>
      <c r="T103" s="112"/>
      <c r="U103" s="113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</row>
    <row r="104" spans="1:39" s="72" customFormat="1" x14ac:dyDescent="0.25">
      <c r="A104" s="103"/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35"/>
      <c r="M104" s="110"/>
      <c r="N104" s="111"/>
      <c r="O104" s="111"/>
      <c r="P104" s="111"/>
      <c r="Q104" s="111"/>
      <c r="R104" s="112"/>
      <c r="S104" s="112"/>
      <c r="T104" s="112"/>
      <c r="U104" s="113"/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  <c r="AM104" s="62"/>
    </row>
    <row r="105" spans="1:39" s="72" customFormat="1" x14ac:dyDescent="0.25">
      <c r="B105" s="85" t="s">
        <v>193</v>
      </c>
      <c r="C105" s="85"/>
      <c r="D105" s="435"/>
      <c r="E105" s="435"/>
      <c r="F105" s="436"/>
      <c r="G105" s="436"/>
      <c r="H105" s="189"/>
      <c r="I105" s="210" t="s">
        <v>340</v>
      </c>
      <c r="J105" s="211"/>
      <c r="K105" s="211"/>
      <c r="AC105" s="62"/>
      <c r="AD105" s="62"/>
      <c r="AE105" s="62"/>
      <c r="AF105" s="62"/>
      <c r="AG105" s="62"/>
      <c r="AH105" s="62"/>
      <c r="AI105" s="62"/>
      <c r="AJ105" s="62"/>
      <c r="AK105" s="62"/>
      <c r="AL105" s="62"/>
      <c r="AM105" s="62"/>
    </row>
    <row r="106" spans="1:39" s="72" customFormat="1" x14ac:dyDescent="0.25">
      <c r="AC106" s="62"/>
      <c r="AD106" s="62"/>
      <c r="AE106" s="62"/>
      <c r="AF106" s="62"/>
      <c r="AG106" s="62"/>
      <c r="AH106" s="62"/>
      <c r="AI106" s="62"/>
      <c r="AJ106" s="62"/>
      <c r="AK106" s="62"/>
      <c r="AL106" s="62"/>
      <c r="AM106" s="62"/>
    </row>
    <row r="107" spans="1:39" s="72" customFormat="1" x14ac:dyDescent="0.25">
      <c r="B107" s="102" t="s">
        <v>257</v>
      </c>
      <c r="C107" s="85"/>
      <c r="D107" s="435"/>
      <c r="E107" s="435"/>
      <c r="F107" s="436"/>
      <c r="G107" s="436"/>
      <c r="H107" s="189"/>
      <c r="I107" s="210" t="s">
        <v>340</v>
      </c>
      <c r="J107" s="211"/>
      <c r="K107" s="211"/>
      <c r="AC107" s="62"/>
      <c r="AD107" s="62"/>
      <c r="AE107" s="62"/>
      <c r="AF107" s="62"/>
      <c r="AG107" s="62"/>
      <c r="AH107" s="62"/>
      <c r="AI107" s="62"/>
      <c r="AJ107" s="62"/>
      <c r="AK107" s="62"/>
      <c r="AL107" s="62"/>
      <c r="AM107" s="62"/>
    </row>
  </sheetData>
  <mergeCells count="61">
    <mergeCell ref="D107:G107"/>
    <mergeCell ref="C99:K99"/>
    <mergeCell ref="A96:M96"/>
    <mergeCell ref="A89:F89"/>
    <mergeCell ref="A90:F90"/>
    <mergeCell ref="A91:F91"/>
    <mergeCell ref="A92:M92"/>
    <mergeCell ref="A93:M93"/>
    <mergeCell ref="A94:M94"/>
    <mergeCell ref="A95:M95"/>
    <mergeCell ref="T97:U97"/>
    <mergeCell ref="D105:G105"/>
    <mergeCell ref="A97:M97"/>
    <mergeCell ref="N97:O97"/>
    <mergeCell ref="P97:Q97"/>
    <mergeCell ref="R97:S97"/>
    <mergeCell ref="D103:G103"/>
    <mergeCell ref="I103:K103"/>
    <mergeCell ref="A31:U31"/>
    <mergeCell ref="A62:U62"/>
    <mergeCell ref="A65:F65"/>
    <mergeCell ref="A68:F68"/>
    <mergeCell ref="A69:F69"/>
    <mergeCell ref="A61:F61"/>
    <mergeCell ref="A1:U1"/>
    <mergeCell ref="N2:U3"/>
    <mergeCell ref="N4:O4"/>
    <mergeCell ref="P4:Q4"/>
    <mergeCell ref="R4:S4"/>
    <mergeCell ref="T4:U4"/>
    <mergeCell ref="I4:I7"/>
    <mergeCell ref="J4:J7"/>
    <mergeCell ref="K4:K7"/>
    <mergeCell ref="L4:L7"/>
    <mergeCell ref="N6:U6"/>
    <mergeCell ref="H2:M2"/>
    <mergeCell ref="I3:L3"/>
    <mergeCell ref="A2:A7"/>
    <mergeCell ref="B2:B7"/>
    <mergeCell ref="C2:F2"/>
    <mergeCell ref="A75:F75"/>
    <mergeCell ref="A76:U76"/>
    <mergeCell ref="A66:U66"/>
    <mergeCell ref="A70:U70"/>
    <mergeCell ref="A71:U71"/>
    <mergeCell ref="A30:U30"/>
    <mergeCell ref="AC2:AE2"/>
    <mergeCell ref="AF2:AH2"/>
    <mergeCell ref="AI2:AK2"/>
    <mergeCell ref="AL2:AM2"/>
    <mergeCell ref="A9:U9"/>
    <mergeCell ref="M3:M7"/>
    <mergeCell ref="E4:E7"/>
    <mergeCell ref="F4:F7"/>
    <mergeCell ref="A29:F29"/>
    <mergeCell ref="A10:U10"/>
    <mergeCell ref="G2:G7"/>
    <mergeCell ref="C3:C7"/>
    <mergeCell ref="D3:D7"/>
    <mergeCell ref="E3:F3"/>
    <mergeCell ref="H3:H7"/>
  </mergeCells>
  <pageMargins left="0.70866141732283472" right="0.70866141732283472" top="0.74803149606299213" bottom="0.74803149606299213" header="0.31496062992125984" footer="0.31496062992125984"/>
  <pageSetup paperSize="9" scale="55" fitToHeight="3" orientation="landscape" r:id="rId1"/>
  <rowBreaks count="4" manualBreakCount="4">
    <brk id="43" min="1" max="20" man="1"/>
    <brk id="44" min="1" max="20" man="1"/>
    <brk id="75" min="1" max="20" man="1"/>
    <brk id="97" min="1" max="2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48"/>
  <sheetViews>
    <sheetView view="pageBreakPreview" topLeftCell="B115" zoomScaleNormal="100" zoomScaleSheetLayoutView="100" workbookViewId="0">
      <selection activeCell="F99" sqref="F99"/>
    </sheetView>
  </sheetViews>
  <sheetFormatPr defaultRowHeight="15" x14ac:dyDescent="0.25"/>
  <cols>
    <col min="1" max="1" width="5.85546875" style="1" customWidth="1"/>
    <col min="2" max="2" width="10.85546875" style="1" customWidth="1"/>
    <col min="3" max="3" width="44.42578125" style="142" customWidth="1"/>
    <col min="4" max="4" width="9.140625" style="3"/>
    <col min="5" max="5" width="7.140625" style="13" customWidth="1"/>
    <col min="6" max="6" width="7.28515625" style="13" customWidth="1"/>
    <col min="7" max="9" width="4.42578125" style="13" customWidth="1"/>
    <col min="10" max="10" width="5.5703125" style="13" customWidth="1"/>
    <col min="11" max="11" width="7" style="13" customWidth="1"/>
    <col min="12" max="12" width="7.28515625" style="13" customWidth="1"/>
    <col min="13" max="13" width="9.140625" style="13"/>
    <col min="18" max="18" width="53.85546875" customWidth="1"/>
  </cols>
  <sheetData>
    <row r="1" spans="1:28" ht="25.5" x14ac:dyDescent="0.35">
      <c r="A1" s="152" t="s">
        <v>27</v>
      </c>
      <c r="B1" s="152" t="s">
        <v>28</v>
      </c>
      <c r="C1" s="451" t="s">
        <v>262</v>
      </c>
      <c r="D1" s="451"/>
      <c r="E1" s="451"/>
      <c r="F1" s="451"/>
      <c r="G1" s="451"/>
      <c r="H1" s="451"/>
      <c r="I1" s="451"/>
      <c r="J1" s="451"/>
      <c r="K1" s="451"/>
      <c r="L1" s="451"/>
      <c r="M1" s="451"/>
      <c r="R1" s="451"/>
      <c r="S1" s="451"/>
      <c r="T1" s="451"/>
      <c r="U1" s="451"/>
      <c r="V1" s="451"/>
      <c r="W1" s="451"/>
      <c r="X1" s="451"/>
      <c r="Y1" s="451"/>
      <c r="Z1" s="451"/>
      <c r="AA1" s="451"/>
      <c r="AB1" s="451"/>
    </row>
    <row r="2" spans="1:28" x14ac:dyDescent="0.25">
      <c r="A2" s="137"/>
      <c r="B2" s="137"/>
      <c r="C2" s="142" t="s">
        <v>157</v>
      </c>
      <c r="D2" s="143"/>
      <c r="E2" s="143"/>
      <c r="F2" s="143"/>
      <c r="G2" s="143"/>
      <c r="H2" s="143"/>
      <c r="I2" s="143"/>
      <c r="J2" s="143"/>
      <c r="K2" s="143"/>
      <c r="L2" s="143"/>
      <c r="M2" s="143"/>
      <c r="R2" s="142"/>
      <c r="S2" s="143"/>
      <c r="T2" s="143"/>
      <c r="U2" s="143"/>
      <c r="V2" s="143"/>
      <c r="W2" s="143"/>
      <c r="X2" s="143"/>
      <c r="Y2" s="143"/>
      <c r="Z2" s="143"/>
      <c r="AA2" s="143"/>
      <c r="AB2" s="143"/>
    </row>
    <row r="3" spans="1:28" x14ac:dyDescent="0.25">
      <c r="A3" s="137"/>
      <c r="B3" s="137"/>
      <c r="C3" s="444" t="s">
        <v>0</v>
      </c>
      <c r="D3" s="445" t="s">
        <v>1</v>
      </c>
      <c r="E3" s="446" t="s">
        <v>2</v>
      </c>
      <c r="F3" s="446"/>
      <c r="G3" s="446"/>
      <c r="H3" s="446"/>
      <c r="I3" s="446"/>
      <c r="J3" s="447"/>
      <c r="K3" s="445" t="s">
        <v>3</v>
      </c>
      <c r="L3" s="445" t="s">
        <v>4</v>
      </c>
      <c r="M3" s="445" t="s">
        <v>5</v>
      </c>
      <c r="R3" s="444"/>
      <c r="S3" s="445"/>
      <c r="T3" s="446"/>
      <c r="U3" s="446"/>
      <c r="V3" s="446"/>
      <c r="W3" s="446"/>
      <c r="X3" s="446"/>
      <c r="Y3" s="447"/>
      <c r="Z3" s="445"/>
      <c r="AA3" s="445"/>
      <c r="AB3" s="445"/>
    </row>
    <row r="4" spans="1:28" x14ac:dyDescent="0.25">
      <c r="A4" s="137"/>
      <c r="B4" s="137"/>
      <c r="C4" s="444"/>
      <c r="D4" s="445"/>
      <c r="E4" s="445" t="s">
        <v>6</v>
      </c>
      <c r="F4" s="448" t="s">
        <v>7</v>
      </c>
      <c r="G4" s="448"/>
      <c r="H4" s="448"/>
      <c r="I4" s="448"/>
      <c r="J4" s="445" t="s">
        <v>8</v>
      </c>
      <c r="K4" s="445"/>
      <c r="L4" s="445"/>
      <c r="M4" s="445"/>
      <c r="R4" s="444"/>
      <c r="S4" s="445"/>
      <c r="T4" s="445"/>
      <c r="U4" s="448"/>
      <c r="V4" s="448"/>
      <c r="W4" s="448"/>
      <c r="X4" s="448"/>
      <c r="Y4" s="445"/>
      <c r="Z4" s="445"/>
      <c r="AA4" s="445"/>
      <c r="AB4" s="445"/>
    </row>
    <row r="5" spans="1:28" x14ac:dyDescent="0.25">
      <c r="A5" s="137"/>
      <c r="B5" s="137"/>
      <c r="C5" s="444"/>
      <c r="D5" s="445"/>
      <c r="E5" s="447"/>
      <c r="F5" s="445" t="s">
        <v>9</v>
      </c>
      <c r="G5" s="446" t="s">
        <v>10</v>
      </c>
      <c r="H5" s="447"/>
      <c r="I5" s="447"/>
      <c r="J5" s="447"/>
      <c r="K5" s="445"/>
      <c r="L5" s="445"/>
      <c r="M5" s="445"/>
      <c r="R5" s="444"/>
      <c r="S5" s="445"/>
      <c r="T5" s="447"/>
      <c r="U5" s="445"/>
      <c r="V5" s="446"/>
      <c r="W5" s="447"/>
      <c r="X5" s="447"/>
      <c r="Y5" s="447"/>
      <c r="Z5" s="445"/>
      <c r="AA5" s="445"/>
      <c r="AB5" s="445"/>
    </row>
    <row r="6" spans="1:28" ht="15" customHeight="1" x14ac:dyDescent="0.25">
      <c r="A6" s="137"/>
      <c r="B6" s="137"/>
      <c r="C6" s="444"/>
      <c r="D6" s="445"/>
      <c r="E6" s="447"/>
      <c r="F6" s="449"/>
      <c r="G6" s="450" t="s">
        <v>19</v>
      </c>
      <c r="H6" s="450" t="s">
        <v>20</v>
      </c>
      <c r="I6" s="450" t="s">
        <v>21</v>
      </c>
      <c r="J6" s="447"/>
      <c r="K6" s="445"/>
      <c r="L6" s="445"/>
      <c r="M6" s="445"/>
      <c r="R6" s="444"/>
      <c r="S6" s="445"/>
      <c r="T6" s="447"/>
      <c r="U6" s="449"/>
      <c r="V6" s="450"/>
      <c r="W6" s="450"/>
      <c r="X6" s="450"/>
      <c r="Y6" s="447"/>
      <c r="Z6" s="445"/>
      <c r="AA6" s="445"/>
      <c r="AB6" s="445"/>
    </row>
    <row r="7" spans="1:28" x14ac:dyDescent="0.25">
      <c r="A7" s="137"/>
      <c r="B7" s="137"/>
      <c r="C7" s="444"/>
      <c r="D7" s="445"/>
      <c r="E7" s="447"/>
      <c r="F7" s="449"/>
      <c r="G7" s="450"/>
      <c r="H7" s="450"/>
      <c r="I7" s="450"/>
      <c r="J7" s="447"/>
      <c r="K7" s="445"/>
      <c r="L7" s="445"/>
      <c r="M7" s="445"/>
      <c r="R7" s="444"/>
      <c r="S7" s="445"/>
      <c r="T7" s="447"/>
      <c r="U7" s="449"/>
      <c r="V7" s="450"/>
      <c r="W7" s="450"/>
      <c r="X7" s="450"/>
      <c r="Y7" s="447"/>
      <c r="Z7" s="445"/>
      <c r="AA7" s="445"/>
      <c r="AB7" s="445"/>
    </row>
    <row r="8" spans="1:28" x14ac:dyDescent="0.25">
      <c r="A8" s="137"/>
      <c r="B8" s="137"/>
      <c r="C8" s="444"/>
      <c r="D8" s="445"/>
      <c r="E8" s="447"/>
      <c r="F8" s="449"/>
      <c r="G8" s="450"/>
      <c r="H8" s="450"/>
      <c r="I8" s="450"/>
      <c r="J8" s="447"/>
      <c r="K8" s="445"/>
      <c r="L8" s="445"/>
      <c r="M8" s="445"/>
      <c r="R8" s="444"/>
      <c r="S8" s="445"/>
      <c r="T8" s="447"/>
      <c r="U8" s="449"/>
      <c r="V8" s="450"/>
      <c r="W8" s="450"/>
      <c r="X8" s="450"/>
      <c r="Y8" s="447"/>
      <c r="Z8" s="445"/>
      <c r="AA8" s="445"/>
      <c r="AB8" s="445"/>
    </row>
    <row r="9" spans="1:28" ht="2.25" customHeight="1" x14ac:dyDescent="0.25">
      <c r="A9" s="137"/>
      <c r="B9" s="137"/>
      <c r="C9" s="444"/>
      <c r="D9" s="445"/>
      <c r="E9" s="447"/>
      <c r="F9" s="449"/>
      <c r="G9" s="450"/>
      <c r="H9" s="450"/>
      <c r="I9" s="450"/>
      <c r="J9" s="447"/>
      <c r="K9" s="445"/>
      <c r="L9" s="445"/>
      <c r="M9" s="445"/>
      <c r="R9" s="444"/>
      <c r="S9" s="445"/>
      <c r="T9" s="447"/>
      <c r="U9" s="449"/>
      <c r="V9" s="450"/>
      <c r="W9" s="450"/>
      <c r="X9" s="450"/>
      <c r="Y9" s="447"/>
      <c r="Z9" s="445"/>
      <c r="AA9" s="445"/>
      <c r="AB9" s="445"/>
    </row>
    <row r="10" spans="1:28" x14ac:dyDescent="0.25">
      <c r="A10" s="137" t="s">
        <v>13</v>
      </c>
      <c r="B10" s="137" t="s">
        <v>12</v>
      </c>
      <c r="C10" s="139" t="s">
        <v>94</v>
      </c>
      <c r="D10" s="135">
        <v>2</v>
      </c>
      <c r="E10" s="133">
        <f>D10*30</f>
        <v>60</v>
      </c>
      <c r="F10" s="133">
        <f t="shared" ref="F10:F16" si="0">G10+H10+I10</f>
        <v>30</v>
      </c>
      <c r="G10" s="133"/>
      <c r="H10" s="133"/>
      <c r="I10" s="133">
        <v>30</v>
      </c>
      <c r="J10" s="133">
        <f>E10-F10</f>
        <v>30</v>
      </c>
      <c r="K10" s="134">
        <f>F10/15</f>
        <v>2</v>
      </c>
      <c r="L10" s="133" t="s">
        <v>13</v>
      </c>
      <c r="M10" s="134">
        <f>F10/E10*100</f>
        <v>50</v>
      </c>
      <c r="R10" s="139"/>
      <c r="S10" s="135"/>
      <c r="T10" s="133"/>
      <c r="U10" s="133"/>
      <c r="V10" s="133"/>
      <c r="W10" s="133"/>
      <c r="X10" s="133"/>
      <c r="Y10" s="133"/>
      <c r="Z10" s="134"/>
      <c r="AA10" s="133"/>
      <c r="AB10" s="134"/>
    </row>
    <row r="11" spans="1:28" x14ac:dyDescent="0.25">
      <c r="A11" s="137" t="s">
        <v>13</v>
      </c>
      <c r="B11" s="137" t="s">
        <v>12</v>
      </c>
      <c r="C11" s="139" t="s">
        <v>33</v>
      </c>
      <c r="D11" s="134">
        <v>2</v>
      </c>
      <c r="E11" s="133">
        <f t="shared" ref="E11:E16" si="1">D11*30</f>
        <v>60</v>
      </c>
      <c r="F11" s="133">
        <f t="shared" si="0"/>
        <v>30</v>
      </c>
      <c r="G11" s="133"/>
      <c r="H11" s="133"/>
      <c r="I11" s="133">
        <v>30</v>
      </c>
      <c r="J11" s="133">
        <f t="shared" ref="J11:J16" si="2">E11-F11</f>
        <v>30</v>
      </c>
      <c r="K11" s="134">
        <f t="shared" ref="K11:K15" si="3">F11/15</f>
        <v>2</v>
      </c>
      <c r="L11" s="133" t="s">
        <v>13</v>
      </c>
      <c r="M11" s="134">
        <f t="shared" ref="M11:M16" si="4">F11/E11*100</f>
        <v>50</v>
      </c>
      <c r="R11" s="139"/>
      <c r="S11" s="134"/>
      <c r="T11" s="133"/>
      <c r="U11" s="133"/>
      <c r="V11" s="133"/>
      <c r="W11" s="133"/>
      <c r="X11" s="133"/>
      <c r="Y11" s="133"/>
      <c r="Z11" s="134"/>
      <c r="AA11" s="133"/>
      <c r="AB11" s="134"/>
    </row>
    <row r="12" spans="1:28" x14ac:dyDescent="0.25">
      <c r="A12" s="137" t="s">
        <v>13</v>
      </c>
      <c r="B12" s="137" t="s">
        <v>12</v>
      </c>
      <c r="C12" s="139" t="s">
        <v>34</v>
      </c>
      <c r="D12" s="134">
        <v>5</v>
      </c>
      <c r="E12" s="133">
        <f t="shared" si="1"/>
        <v>150</v>
      </c>
      <c r="F12" s="133">
        <f t="shared" si="0"/>
        <v>60</v>
      </c>
      <c r="G12" s="133">
        <v>30</v>
      </c>
      <c r="H12" s="133"/>
      <c r="I12" s="133">
        <v>30</v>
      </c>
      <c r="J12" s="133">
        <f t="shared" si="2"/>
        <v>90</v>
      </c>
      <c r="K12" s="134">
        <f t="shared" si="3"/>
        <v>4</v>
      </c>
      <c r="L12" s="133" t="s">
        <v>14</v>
      </c>
      <c r="M12" s="134">
        <f t="shared" si="4"/>
        <v>40</v>
      </c>
      <c r="R12" s="139"/>
      <c r="S12" s="134"/>
      <c r="T12" s="133"/>
      <c r="U12" s="133"/>
      <c r="V12" s="133"/>
      <c r="W12" s="133"/>
      <c r="X12" s="133"/>
      <c r="Y12" s="133"/>
      <c r="Z12" s="134"/>
      <c r="AA12" s="133"/>
      <c r="AB12" s="134"/>
    </row>
    <row r="13" spans="1:28" x14ac:dyDescent="0.25">
      <c r="A13" s="137" t="s">
        <v>13</v>
      </c>
      <c r="B13" s="137" t="s">
        <v>12</v>
      </c>
      <c r="C13" s="139" t="s">
        <v>35</v>
      </c>
      <c r="D13" s="134">
        <v>6</v>
      </c>
      <c r="E13" s="133">
        <f t="shared" si="1"/>
        <v>180</v>
      </c>
      <c r="F13" s="133">
        <f t="shared" si="0"/>
        <v>75</v>
      </c>
      <c r="G13" s="133">
        <v>45</v>
      </c>
      <c r="H13" s="133"/>
      <c r="I13" s="133">
        <v>30</v>
      </c>
      <c r="J13" s="133">
        <f t="shared" si="2"/>
        <v>105</v>
      </c>
      <c r="K13" s="134">
        <f t="shared" si="3"/>
        <v>5</v>
      </c>
      <c r="L13" s="133" t="s">
        <v>14</v>
      </c>
      <c r="M13" s="134">
        <f t="shared" si="4"/>
        <v>41.666666666666671</v>
      </c>
      <c r="R13" s="139"/>
      <c r="S13" s="134"/>
      <c r="T13" s="133"/>
      <c r="U13" s="133"/>
      <c r="V13" s="133"/>
      <c r="W13" s="133"/>
      <c r="X13" s="133"/>
      <c r="Y13" s="133"/>
      <c r="Z13" s="134"/>
      <c r="AA13" s="133"/>
      <c r="AB13" s="134"/>
    </row>
    <row r="14" spans="1:28" x14ac:dyDescent="0.25">
      <c r="A14" s="137" t="s">
        <v>11</v>
      </c>
      <c r="B14" s="137" t="s">
        <v>12</v>
      </c>
      <c r="C14" s="139" t="s">
        <v>36</v>
      </c>
      <c r="D14" s="134">
        <v>6</v>
      </c>
      <c r="E14" s="133">
        <f t="shared" si="1"/>
        <v>180</v>
      </c>
      <c r="F14" s="133">
        <f t="shared" si="0"/>
        <v>90</v>
      </c>
      <c r="G14" s="133">
        <v>45</v>
      </c>
      <c r="H14" s="133">
        <v>30</v>
      </c>
      <c r="I14" s="133">
        <v>15</v>
      </c>
      <c r="J14" s="133">
        <f t="shared" si="2"/>
        <v>90</v>
      </c>
      <c r="K14" s="134">
        <f t="shared" si="3"/>
        <v>6</v>
      </c>
      <c r="L14" s="133" t="s">
        <v>14</v>
      </c>
      <c r="M14" s="134">
        <f t="shared" si="4"/>
        <v>50</v>
      </c>
      <c r="R14" s="139"/>
      <c r="S14" s="134"/>
      <c r="T14" s="133"/>
      <c r="U14" s="133"/>
      <c r="V14" s="133"/>
      <c r="W14" s="133"/>
      <c r="X14" s="133"/>
      <c r="Y14" s="133"/>
      <c r="Z14" s="134"/>
      <c r="AA14" s="133"/>
      <c r="AB14" s="134"/>
    </row>
    <row r="15" spans="1:28" x14ac:dyDescent="0.25">
      <c r="A15" s="137" t="s">
        <v>13</v>
      </c>
      <c r="B15" s="137" t="s">
        <v>12</v>
      </c>
      <c r="C15" s="141" t="s">
        <v>258</v>
      </c>
      <c r="D15" s="134">
        <v>3</v>
      </c>
      <c r="E15" s="133">
        <f t="shared" si="1"/>
        <v>90</v>
      </c>
      <c r="F15" s="133">
        <v>30</v>
      </c>
      <c r="G15" s="133">
        <v>15</v>
      </c>
      <c r="H15" s="133"/>
      <c r="I15" s="133">
        <v>15</v>
      </c>
      <c r="J15" s="133">
        <f t="shared" si="2"/>
        <v>60</v>
      </c>
      <c r="K15" s="134">
        <f t="shared" si="3"/>
        <v>2</v>
      </c>
      <c r="L15" s="133" t="s">
        <v>13</v>
      </c>
      <c r="M15" s="134">
        <f t="shared" si="4"/>
        <v>33.333333333333329</v>
      </c>
      <c r="R15" s="139"/>
      <c r="S15" s="134"/>
      <c r="T15" s="133"/>
      <c r="U15" s="133"/>
      <c r="V15" s="133"/>
      <c r="W15" s="133"/>
      <c r="X15" s="133"/>
      <c r="Y15" s="133"/>
      <c r="Z15" s="134"/>
      <c r="AA15" s="133"/>
      <c r="AB15" s="134"/>
    </row>
    <row r="16" spans="1:28" x14ac:dyDescent="0.25">
      <c r="A16" s="137" t="s">
        <v>13</v>
      </c>
      <c r="B16" s="137" t="s">
        <v>12</v>
      </c>
      <c r="C16" s="153" t="s">
        <v>259</v>
      </c>
      <c r="D16" s="134">
        <v>3</v>
      </c>
      <c r="E16" s="133">
        <f t="shared" si="1"/>
        <v>90</v>
      </c>
      <c r="F16" s="133">
        <f t="shared" si="0"/>
        <v>45</v>
      </c>
      <c r="G16" s="133">
        <v>15</v>
      </c>
      <c r="H16" s="133">
        <v>30</v>
      </c>
      <c r="I16" s="133"/>
      <c r="J16" s="133">
        <f t="shared" si="2"/>
        <v>45</v>
      </c>
      <c r="K16" s="134">
        <f>F16/15</f>
        <v>3</v>
      </c>
      <c r="L16" s="133" t="s">
        <v>13</v>
      </c>
      <c r="M16" s="134">
        <f t="shared" si="4"/>
        <v>50</v>
      </c>
      <c r="R16" s="139"/>
      <c r="S16" s="134"/>
      <c r="T16" s="133"/>
      <c r="U16" s="133"/>
      <c r="V16" s="133"/>
      <c r="W16" s="133"/>
      <c r="X16" s="133"/>
      <c r="Y16" s="133"/>
      <c r="Z16" s="134"/>
      <c r="AA16" s="133"/>
      <c r="AB16" s="134"/>
    </row>
    <row r="17" spans="1:28" ht="10.5" customHeight="1" x14ac:dyDescent="0.25">
      <c r="A17" s="137"/>
      <c r="B17" s="137"/>
      <c r="C17" s="144" t="s">
        <v>15</v>
      </c>
      <c r="D17" s="151">
        <f>SUM(D10:D16)</f>
        <v>27</v>
      </c>
      <c r="E17" s="151">
        <f t="shared" ref="E17:K17" si="5">SUM(E10:E16)</f>
        <v>810</v>
      </c>
      <c r="F17" s="151">
        <f t="shared" si="5"/>
        <v>360</v>
      </c>
      <c r="G17" s="151">
        <f t="shared" si="5"/>
        <v>150</v>
      </c>
      <c r="H17" s="151">
        <f t="shared" si="5"/>
        <v>60</v>
      </c>
      <c r="I17" s="151">
        <f t="shared" si="5"/>
        <v>150</v>
      </c>
      <c r="J17" s="151">
        <f t="shared" si="5"/>
        <v>450</v>
      </c>
      <c r="K17" s="151">
        <f t="shared" si="5"/>
        <v>24</v>
      </c>
      <c r="L17" s="151"/>
      <c r="M17" s="151"/>
      <c r="R17" s="144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</row>
    <row r="18" spans="1:28" x14ac:dyDescent="0.25">
      <c r="A18" s="137"/>
      <c r="B18" s="137"/>
      <c r="C18" s="154" t="s">
        <v>16</v>
      </c>
      <c r="D18" s="147">
        <f>30-D17</f>
        <v>3</v>
      </c>
      <c r="E18" s="147"/>
      <c r="F18" s="147"/>
      <c r="G18" s="147"/>
      <c r="H18" s="147"/>
      <c r="I18" s="147"/>
      <c r="J18" s="147"/>
      <c r="K18" s="147"/>
      <c r="L18" s="147"/>
      <c r="M18" s="143"/>
      <c r="R18" s="146"/>
      <c r="S18" s="147"/>
      <c r="T18" s="147"/>
      <c r="U18" s="147"/>
      <c r="V18" s="147"/>
      <c r="W18" s="147"/>
      <c r="X18" s="147"/>
      <c r="Y18" s="147"/>
      <c r="Z18" s="147"/>
      <c r="AA18" s="147"/>
      <c r="AB18" s="143"/>
    </row>
    <row r="19" spans="1:28" x14ac:dyDescent="0.25">
      <c r="A19" s="137"/>
      <c r="B19" s="137"/>
      <c r="C19" s="142" t="s">
        <v>17</v>
      </c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R19" s="142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</row>
    <row r="20" spans="1:28" x14ac:dyDescent="0.25">
      <c r="A20" s="137"/>
      <c r="B20" s="137"/>
      <c r="C20" s="444" t="s">
        <v>0</v>
      </c>
      <c r="D20" s="445" t="s">
        <v>1</v>
      </c>
      <c r="E20" s="446" t="s">
        <v>2</v>
      </c>
      <c r="F20" s="446"/>
      <c r="G20" s="446"/>
      <c r="H20" s="446"/>
      <c r="I20" s="446"/>
      <c r="J20" s="447"/>
      <c r="K20" s="445" t="s">
        <v>3</v>
      </c>
      <c r="L20" s="445" t="s">
        <v>4</v>
      </c>
      <c r="M20" s="445" t="s">
        <v>5</v>
      </c>
      <c r="R20" s="444"/>
      <c r="S20" s="445"/>
      <c r="T20" s="446"/>
      <c r="U20" s="446"/>
      <c r="V20" s="446"/>
      <c r="W20" s="446"/>
      <c r="X20" s="446"/>
      <c r="Y20" s="447"/>
      <c r="Z20" s="445"/>
      <c r="AA20" s="445"/>
      <c r="AB20" s="445"/>
    </row>
    <row r="21" spans="1:28" x14ac:dyDescent="0.25">
      <c r="A21" s="137"/>
      <c r="B21" s="137"/>
      <c r="C21" s="444"/>
      <c r="D21" s="445"/>
      <c r="E21" s="445" t="s">
        <v>6</v>
      </c>
      <c r="F21" s="448" t="s">
        <v>7</v>
      </c>
      <c r="G21" s="448"/>
      <c r="H21" s="448"/>
      <c r="I21" s="448"/>
      <c r="J21" s="445" t="s">
        <v>18</v>
      </c>
      <c r="K21" s="445"/>
      <c r="L21" s="445"/>
      <c r="M21" s="445"/>
      <c r="R21" s="444"/>
      <c r="S21" s="445"/>
      <c r="T21" s="445"/>
      <c r="U21" s="448"/>
      <c r="V21" s="448"/>
      <c r="W21" s="448"/>
      <c r="X21" s="448"/>
      <c r="Y21" s="445"/>
      <c r="Z21" s="445"/>
      <c r="AA21" s="445"/>
      <c r="AB21" s="445"/>
    </row>
    <row r="22" spans="1:28" x14ac:dyDescent="0.25">
      <c r="A22" s="137"/>
      <c r="B22" s="137"/>
      <c r="C22" s="444"/>
      <c r="D22" s="445"/>
      <c r="E22" s="447"/>
      <c r="F22" s="445" t="s">
        <v>9</v>
      </c>
      <c r="G22" s="446" t="s">
        <v>10</v>
      </c>
      <c r="H22" s="447"/>
      <c r="I22" s="447"/>
      <c r="J22" s="447"/>
      <c r="K22" s="445"/>
      <c r="L22" s="445"/>
      <c r="M22" s="445"/>
      <c r="R22" s="444"/>
      <c r="S22" s="445"/>
      <c r="T22" s="447"/>
      <c r="U22" s="445"/>
      <c r="V22" s="446"/>
      <c r="W22" s="447"/>
      <c r="X22" s="447"/>
      <c r="Y22" s="447"/>
      <c r="Z22" s="445"/>
      <c r="AA22" s="445"/>
      <c r="AB22" s="445"/>
    </row>
    <row r="23" spans="1:28" x14ac:dyDescent="0.25">
      <c r="A23" s="137"/>
      <c r="B23" s="137"/>
      <c r="C23" s="444"/>
      <c r="D23" s="445"/>
      <c r="E23" s="447"/>
      <c r="F23" s="449"/>
      <c r="G23" s="450" t="s">
        <v>19</v>
      </c>
      <c r="H23" s="450" t="s">
        <v>20</v>
      </c>
      <c r="I23" s="450" t="s">
        <v>21</v>
      </c>
      <c r="J23" s="447"/>
      <c r="K23" s="445"/>
      <c r="L23" s="445"/>
      <c r="M23" s="445"/>
      <c r="R23" s="444"/>
      <c r="S23" s="445"/>
      <c r="T23" s="447"/>
      <c r="U23" s="449"/>
      <c r="V23" s="450"/>
      <c r="W23" s="450"/>
      <c r="X23" s="450"/>
      <c r="Y23" s="447"/>
      <c r="Z23" s="445"/>
      <c r="AA23" s="445"/>
      <c r="AB23" s="445"/>
    </row>
    <row r="24" spans="1:28" x14ac:dyDescent="0.25">
      <c r="A24" s="137"/>
      <c r="B24" s="137"/>
      <c r="C24" s="444"/>
      <c r="D24" s="445"/>
      <c r="E24" s="447"/>
      <c r="F24" s="449"/>
      <c r="G24" s="450"/>
      <c r="H24" s="450"/>
      <c r="I24" s="450"/>
      <c r="J24" s="447"/>
      <c r="K24" s="445"/>
      <c r="L24" s="445"/>
      <c r="M24" s="445"/>
      <c r="R24" s="444"/>
      <c r="S24" s="445"/>
      <c r="T24" s="447"/>
      <c r="U24" s="449"/>
      <c r="V24" s="450"/>
      <c r="W24" s="450"/>
      <c r="X24" s="450"/>
      <c r="Y24" s="447"/>
      <c r="Z24" s="445"/>
      <c r="AA24" s="445"/>
      <c r="AB24" s="445"/>
    </row>
    <row r="25" spans="1:28" ht="10.5" customHeight="1" x14ac:dyDescent="0.25">
      <c r="A25" s="137"/>
      <c r="B25" s="137"/>
      <c r="C25" s="444"/>
      <c r="D25" s="445"/>
      <c r="E25" s="447"/>
      <c r="F25" s="449"/>
      <c r="G25" s="450"/>
      <c r="H25" s="450"/>
      <c r="I25" s="450"/>
      <c r="J25" s="447"/>
      <c r="K25" s="445"/>
      <c r="L25" s="445"/>
      <c r="M25" s="445"/>
      <c r="R25" s="444"/>
      <c r="S25" s="445"/>
      <c r="T25" s="447"/>
      <c r="U25" s="449"/>
      <c r="V25" s="450"/>
      <c r="W25" s="450"/>
      <c r="X25" s="450"/>
      <c r="Y25" s="447"/>
      <c r="Z25" s="445"/>
      <c r="AA25" s="445"/>
      <c r="AB25" s="445"/>
    </row>
    <row r="26" spans="1:28" hidden="1" x14ac:dyDescent="0.25">
      <c r="A26" s="137"/>
      <c r="B26" s="137"/>
      <c r="C26" s="444"/>
      <c r="D26" s="445"/>
      <c r="E26" s="447"/>
      <c r="F26" s="449"/>
      <c r="G26" s="450"/>
      <c r="H26" s="450"/>
      <c r="I26" s="450"/>
      <c r="J26" s="447"/>
      <c r="K26" s="445"/>
      <c r="L26" s="445"/>
      <c r="M26" s="445"/>
      <c r="R26" s="444"/>
      <c r="S26" s="445"/>
      <c r="T26" s="447"/>
      <c r="U26" s="449"/>
      <c r="V26" s="450"/>
      <c r="W26" s="450"/>
      <c r="X26" s="450"/>
      <c r="Y26" s="447"/>
      <c r="Z26" s="445"/>
      <c r="AA26" s="445"/>
      <c r="AB26" s="445"/>
    </row>
    <row r="27" spans="1:28" x14ac:dyDescent="0.25">
      <c r="A27" s="137" t="s">
        <v>13</v>
      </c>
      <c r="B27" s="137" t="s">
        <v>12</v>
      </c>
      <c r="C27" s="139" t="s">
        <v>32</v>
      </c>
      <c r="D27" s="135">
        <v>2</v>
      </c>
      <c r="E27" s="133">
        <f>D27*30</f>
        <v>60</v>
      </c>
      <c r="F27" s="133">
        <f t="shared" ref="F27" si="6">G27+H27+I27</f>
        <v>36</v>
      </c>
      <c r="G27" s="133"/>
      <c r="H27" s="133"/>
      <c r="I27" s="133">
        <v>36</v>
      </c>
      <c r="J27" s="133">
        <f>E27-F27</f>
        <v>24</v>
      </c>
      <c r="K27" s="134">
        <f>F27/15</f>
        <v>2.4</v>
      </c>
      <c r="L27" s="133" t="s">
        <v>13</v>
      </c>
      <c r="M27" s="134">
        <f>F27/E27*100</f>
        <v>60</v>
      </c>
      <c r="R27" s="139"/>
      <c r="S27" s="135"/>
      <c r="T27" s="133"/>
      <c r="U27" s="133"/>
      <c r="V27" s="133"/>
      <c r="W27" s="133"/>
      <c r="X27" s="133"/>
      <c r="Y27" s="133"/>
      <c r="Z27" s="134"/>
      <c r="AA27" s="133"/>
      <c r="AB27" s="134"/>
    </row>
    <row r="28" spans="1:28" x14ac:dyDescent="0.25">
      <c r="A28" s="137" t="s">
        <v>11</v>
      </c>
      <c r="B28" s="137" t="s">
        <v>12</v>
      </c>
      <c r="C28" s="155" t="s">
        <v>260</v>
      </c>
      <c r="D28" s="135">
        <v>3</v>
      </c>
      <c r="E28" s="133">
        <f>D28*30</f>
        <v>90</v>
      </c>
      <c r="F28" s="133">
        <f>G28+H28+I28</f>
        <v>36</v>
      </c>
      <c r="G28" s="133">
        <v>18</v>
      </c>
      <c r="H28" s="133"/>
      <c r="I28" s="133">
        <v>18</v>
      </c>
      <c r="J28" s="133">
        <f>E28-F28</f>
        <v>54</v>
      </c>
      <c r="K28" s="134">
        <f>F28/18</f>
        <v>2</v>
      </c>
      <c r="L28" s="133" t="s">
        <v>13</v>
      </c>
      <c r="M28" s="134">
        <f>F28/E28*100</f>
        <v>40</v>
      </c>
      <c r="R28" s="139"/>
      <c r="S28" s="135"/>
      <c r="T28" s="133"/>
      <c r="U28" s="133"/>
      <c r="V28" s="133"/>
      <c r="W28" s="133"/>
      <c r="X28" s="133"/>
      <c r="Y28" s="133"/>
      <c r="Z28" s="134"/>
      <c r="AA28" s="133"/>
      <c r="AB28" s="134"/>
    </row>
    <row r="29" spans="1:28" x14ac:dyDescent="0.25">
      <c r="A29" s="137" t="s">
        <v>13</v>
      </c>
      <c r="B29" s="137" t="s">
        <v>12</v>
      </c>
      <c r="C29" s="139" t="s">
        <v>33</v>
      </c>
      <c r="D29" s="134">
        <v>2</v>
      </c>
      <c r="E29" s="133">
        <f t="shared" ref="E29:E34" si="7">D29*30</f>
        <v>60</v>
      </c>
      <c r="F29" s="133">
        <f t="shared" ref="F29:F34" si="8">G29+H29+I29</f>
        <v>36</v>
      </c>
      <c r="G29" s="133"/>
      <c r="H29" s="133"/>
      <c r="I29" s="133">
        <v>36</v>
      </c>
      <c r="J29" s="133">
        <f t="shared" ref="J29:J34" si="9">E29-F29</f>
        <v>24</v>
      </c>
      <c r="K29" s="134">
        <f t="shared" ref="K29:K34" si="10">F29/18</f>
        <v>2</v>
      </c>
      <c r="L29" s="133" t="s">
        <v>13</v>
      </c>
      <c r="M29" s="134">
        <f t="shared" ref="M29:M34" si="11">F29/E29*100</f>
        <v>60</v>
      </c>
      <c r="R29" s="139"/>
      <c r="S29" s="134"/>
      <c r="T29" s="133"/>
      <c r="U29" s="133"/>
      <c r="V29" s="133"/>
      <c r="W29" s="133"/>
      <c r="X29" s="133"/>
      <c r="Y29" s="133"/>
      <c r="Z29" s="134"/>
      <c r="AA29" s="133"/>
      <c r="AB29" s="134"/>
    </row>
    <row r="30" spans="1:28" x14ac:dyDescent="0.25">
      <c r="A30" s="137" t="s">
        <v>11</v>
      </c>
      <c r="B30" s="137" t="s">
        <v>12</v>
      </c>
      <c r="C30" s="139" t="s">
        <v>36</v>
      </c>
      <c r="D30" s="134">
        <v>5</v>
      </c>
      <c r="E30" s="133">
        <v>150</v>
      </c>
      <c r="F30" s="133">
        <f t="shared" si="8"/>
        <v>72</v>
      </c>
      <c r="G30" s="133">
        <v>36</v>
      </c>
      <c r="H30" s="133">
        <v>18</v>
      </c>
      <c r="I30" s="133">
        <v>18</v>
      </c>
      <c r="J30" s="133">
        <f t="shared" si="9"/>
        <v>78</v>
      </c>
      <c r="K30" s="134">
        <f t="shared" si="10"/>
        <v>4</v>
      </c>
      <c r="L30" s="133" t="s">
        <v>14</v>
      </c>
      <c r="M30" s="134">
        <v>48</v>
      </c>
      <c r="R30" s="139"/>
      <c r="S30" s="134"/>
      <c r="T30" s="133"/>
      <c r="U30" s="133"/>
      <c r="V30" s="133"/>
      <c r="W30" s="133"/>
      <c r="X30" s="133"/>
      <c r="Y30" s="133"/>
      <c r="Z30" s="134"/>
      <c r="AA30" s="133"/>
      <c r="AB30" s="134"/>
    </row>
    <row r="31" spans="1:28" x14ac:dyDescent="0.25">
      <c r="A31" s="137" t="s">
        <v>11</v>
      </c>
      <c r="B31" s="137" t="s">
        <v>12</v>
      </c>
      <c r="C31" s="139" t="s">
        <v>40</v>
      </c>
      <c r="D31" s="134">
        <v>6</v>
      </c>
      <c r="E31" s="133">
        <f>D31*30</f>
        <v>180</v>
      </c>
      <c r="F31" s="133">
        <f>G31+H31+I31</f>
        <v>90</v>
      </c>
      <c r="G31" s="133">
        <v>36</v>
      </c>
      <c r="H31" s="133">
        <v>18</v>
      </c>
      <c r="I31" s="133">
        <v>36</v>
      </c>
      <c r="J31" s="133">
        <f>E31-F31</f>
        <v>90</v>
      </c>
      <c r="K31" s="134">
        <f>F31/18</f>
        <v>5</v>
      </c>
      <c r="L31" s="133" t="s">
        <v>13</v>
      </c>
      <c r="M31" s="134">
        <f>F31/E31*100</f>
        <v>50</v>
      </c>
      <c r="R31" s="139"/>
      <c r="S31" s="134"/>
      <c r="T31" s="133"/>
      <c r="U31" s="133"/>
      <c r="V31" s="133"/>
      <c r="W31" s="133"/>
      <c r="X31" s="133"/>
      <c r="Y31" s="133"/>
      <c r="Z31" s="134"/>
      <c r="AA31" s="133"/>
      <c r="AB31" s="134"/>
    </row>
    <row r="32" spans="1:28" x14ac:dyDescent="0.25">
      <c r="A32" s="137" t="s">
        <v>13</v>
      </c>
      <c r="B32" s="137" t="s">
        <v>12</v>
      </c>
      <c r="C32" s="139" t="s">
        <v>35</v>
      </c>
      <c r="D32" s="134">
        <v>6</v>
      </c>
      <c r="E32" s="133">
        <f t="shared" si="7"/>
        <v>180</v>
      </c>
      <c r="F32" s="133">
        <f t="shared" si="8"/>
        <v>90</v>
      </c>
      <c r="G32" s="133">
        <v>54</v>
      </c>
      <c r="H32" s="133"/>
      <c r="I32" s="133">
        <v>36</v>
      </c>
      <c r="J32" s="133">
        <f t="shared" si="9"/>
        <v>90</v>
      </c>
      <c r="K32" s="134">
        <f t="shared" si="10"/>
        <v>5</v>
      </c>
      <c r="L32" s="133" t="s">
        <v>14</v>
      </c>
      <c r="M32" s="134">
        <f t="shared" si="11"/>
        <v>50</v>
      </c>
      <c r="R32" s="139"/>
      <c r="S32" s="134"/>
      <c r="T32" s="133"/>
      <c r="U32" s="133"/>
      <c r="V32" s="133"/>
      <c r="W32" s="133"/>
      <c r="X32" s="133"/>
      <c r="Y32" s="133"/>
      <c r="Z32" s="134"/>
      <c r="AA32" s="133"/>
      <c r="AB32" s="134"/>
    </row>
    <row r="33" spans="1:28" x14ac:dyDescent="0.25">
      <c r="A33" s="137" t="s">
        <v>13</v>
      </c>
      <c r="B33" s="137" t="s">
        <v>12</v>
      </c>
      <c r="C33" s="139" t="s">
        <v>38</v>
      </c>
      <c r="D33" s="134">
        <v>3</v>
      </c>
      <c r="E33" s="133">
        <f t="shared" si="7"/>
        <v>90</v>
      </c>
      <c r="F33" s="133">
        <v>36</v>
      </c>
      <c r="G33" s="133">
        <v>18</v>
      </c>
      <c r="H33" s="133">
        <v>9</v>
      </c>
      <c r="I33" s="133">
        <v>9</v>
      </c>
      <c r="J33" s="133">
        <v>54</v>
      </c>
      <c r="K33" s="134">
        <v>2</v>
      </c>
      <c r="L33" s="133" t="s">
        <v>14</v>
      </c>
      <c r="M33" s="134">
        <v>40</v>
      </c>
      <c r="R33" s="139"/>
      <c r="S33" s="134"/>
      <c r="T33" s="133"/>
      <c r="U33" s="133"/>
      <c r="V33" s="133"/>
      <c r="W33" s="133"/>
      <c r="X33" s="133"/>
      <c r="Y33" s="133"/>
      <c r="Z33" s="134"/>
      <c r="AA33" s="133"/>
      <c r="AB33" s="134"/>
    </row>
    <row r="34" spans="1:28" x14ac:dyDescent="0.25">
      <c r="A34" s="137" t="s">
        <v>11</v>
      </c>
      <c r="B34" s="137" t="s">
        <v>12</v>
      </c>
      <c r="C34" s="139" t="s">
        <v>43</v>
      </c>
      <c r="D34" s="135">
        <v>6</v>
      </c>
      <c r="E34" s="133">
        <f t="shared" si="7"/>
        <v>180</v>
      </c>
      <c r="F34" s="133">
        <f t="shared" si="8"/>
        <v>90</v>
      </c>
      <c r="G34" s="133">
        <v>36</v>
      </c>
      <c r="H34" s="133">
        <v>36</v>
      </c>
      <c r="I34" s="133">
        <v>18</v>
      </c>
      <c r="J34" s="133">
        <f t="shared" si="9"/>
        <v>90</v>
      </c>
      <c r="K34" s="134">
        <f t="shared" si="10"/>
        <v>5</v>
      </c>
      <c r="L34" s="133" t="s">
        <v>265</v>
      </c>
      <c r="M34" s="134">
        <f t="shared" si="11"/>
        <v>50</v>
      </c>
      <c r="R34" s="139"/>
      <c r="S34" s="135"/>
      <c r="T34" s="133"/>
      <c r="U34" s="133"/>
      <c r="V34" s="133"/>
      <c r="W34" s="133"/>
      <c r="X34" s="133"/>
      <c r="Y34" s="133"/>
      <c r="Z34" s="134"/>
      <c r="AA34" s="133"/>
      <c r="AB34" s="134"/>
    </row>
    <row r="35" spans="1:28" x14ac:dyDescent="0.25">
      <c r="A35" s="137"/>
      <c r="B35" s="137"/>
      <c r="C35" s="144" t="s">
        <v>15</v>
      </c>
      <c r="D35" s="151">
        <f ca="1">SUM(D27:D35)</f>
        <v>33</v>
      </c>
      <c r="E35" s="151">
        <f t="shared" ref="E35:K35" si="12">SUM(E27:E34)</f>
        <v>990</v>
      </c>
      <c r="F35" s="151">
        <f t="shared" si="12"/>
        <v>486</v>
      </c>
      <c r="G35" s="151">
        <f t="shared" si="12"/>
        <v>198</v>
      </c>
      <c r="H35" s="151">
        <f t="shared" si="12"/>
        <v>81</v>
      </c>
      <c r="I35" s="151">
        <f t="shared" si="12"/>
        <v>207</v>
      </c>
      <c r="J35" s="151">
        <f t="shared" si="12"/>
        <v>504</v>
      </c>
      <c r="K35" s="151">
        <f t="shared" si="12"/>
        <v>27.4</v>
      </c>
      <c r="L35" s="151"/>
      <c r="M35" s="151"/>
      <c r="R35" s="144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</row>
    <row r="36" spans="1:28" x14ac:dyDescent="0.25">
      <c r="A36" s="137"/>
      <c r="B36" s="137"/>
      <c r="C36" s="146" t="s">
        <v>16</v>
      </c>
      <c r="D36" s="147">
        <f ca="1">30-D35</f>
        <v>-4</v>
      </c>
      <c r="E36" s="143"/>
      <c r="F36" s="143"/>
      <c r="G36" s="143"/>
      <c r="H36" s="143"/>
      <c r="I36" s="143"/>
      <c r="J36" s="143"/>
      <c r="K36" s="143"/>
      <c r="L36" s="143"/>
      <c r="M36" s="143"/>
      <c r="R36" s="146"/>
      <c r="S36" s="147"/>
      <c r="T36" s="143"/>
      <c r="U36" s="143"/>
      <c r="V36" s="143"/>
      <c r="W36" s="143"/>
      <c r="X36" s="143"/>
      <c r="Y36" s="143"/>
      <c r="Z36" s="143"/>
      <c r="AA36" s="143"/>
      <c r="AB36" s="143"/>
    </row>
    <row r="37" spans="1:28" x14ac:dyDescent="0.25">
      <c r="A37" s="137"/>
      <c r="B37" s="137"/>
      <c r="C37" s="142" t="s">
        <v>158</v>
      </c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R37" s="142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</row>
    <row r="38" spans="1:28" x14ac:dyDescent="0.25">
      <c r="A38" s="137"/>
      <c r="B38" s="137"/>
      <c r="C38" s="444" t="s">
        <v>0</v>
      </c>
      <c r="D38" s="445" t="s">
        <v>1</v>
      </c>
      <c r="E38" s="446" t="s">
        <v>2</v>
      </c>
      <c r="F38" s="446"/>
      <c r="G38" s="446"/>
      <c r="H38" s="446"/>
      <c r="I38" s="446"/>
      <c r="J38" s="447"/>
      <c r="K38" s="445" t="s">
        <v>3</v>
      </c>
      <c r="L38" s="445" t="s">
        <v>4</v>
      </c>
      <c r="M38" s="445" t="s">
        <v>5</v>
      </c>
      <c r="R38" s="444"/>
      <c r="S38" s="445"/>
      <c r="T38" s="446"/>
      <c r="U38" s="446"/>
      <c r="V38" s="446"/>
      <c r="W38" s="446"/>
      <c r="X38" s="446"/>
      <c r="Y38" s="447"/>
      <c r="Z38" s="445"/>
      <c r="AA38" s="445"/>
      <c r="AB38" s="445"/>
    </row>
    <row r="39" spans="1:28" x14ac:dyDescent="0.25">
      <c r="A39" s="137"/>
      <c r="B39" s="137"/>
      <c r="C39" s="444"/>
      <c r="D39" s="445"/>
      <c r="E39" s="445" t="s">
        <v>6</v>
      </c>
      <c r="F39" s="448" t="s">
        <v>7</v>
      </c>
      <c r="G39" s="448"/>
      <c r="H39" s="448"/>
      <c r="I39" s="448"/>
      <c r="J39" s="445" t="s">
        <v>18</v>
      </c>
      <c r="K39" s="445"/>
      <c r="L39" s="445"/>
      <c r="M39" s="445"/>
      <c r="R39" s="444"/>
      <c r="S39" s="445"/>
      <c r="T39" s="445"/>
      <c r="U39" s="448"/>
      <c r="V39" s="448"/>
      <c r="W39" s="448"/>
      <c r="X39" s="448"/>
      <c r="Y39" s="445"/>
      <c r="Z39" s="445"/>
      <c r="AA39" s="445"/>
      <c r="AB39" s="445"/>
    </row>
    <row r="40" spans="1:28" x14ac:dyDescent="0.25">
      <c r="A40" s="137"/>
      <c r="B40" s="137"/>
      <c r="C40" s="444"/>
      <c r="D40" s="445"/>
      <c r="E40" s="447"/>
      <c r="F40" s="445" t="s">
        <v>9</v>
      </c>
      <c r="G40" s="446" t="s">
        <v>10</v>
      </c>
      <c r="H40" s="447"/>
      <c r="I40" s="447"/>
      <c r="J40" s="447"/>
      <c r="K40" s="445"/>
      <c r="L40" s="445"/>
      <c r="M40" s="445"/>
      <c r="R40" s="444"/>
      <c r="S40" s="445"/>
      <c r="T40" s="447"/>
      <c r="U40" s="445"/>
      <c r="V40" s="446"/>
      <c r="W40" s="447"/>
      <c r="X40" s="447"/>
      <c r="Y40" s="447"/>
      <c r="Z40" s="445"/>
      <c r="AA40" s="445"/>
      <c r="AB40" s="445"/>
    </row>
    <row r="41" spans="1:28" x14ac:dyDescent="0.25">
      <c r="A41" s="137"/>
      <c r="B41" s="137"/>
      <c r="C41" s="444"/>
      <c r="D41" s="445"/>
      <c r="E41" s="447"/>
      <c r="F41" s="449"/>
      <c r="G41" s="445" t="s">
        <v>19</v>
      </c>
      <c r="H41" s="445" t="s">
        <v>20</v>
      </c>
      <c r="I41" s="445" t="s">
        <v>21</v>
      </c>
      <c r="J41" s="447"/>
      <c r="K41" s="445"/>
      <c r="L41" s="445"/>
      <c r="M41" s="445"/>
      <c r="R41" s="444"/>
      <c r="S41" s="445"/>
      <c r="T41" s="447"/>
      <c r="U41" s="449"/>
      <c r="V41" s="445"/>
      <c r="W41" s="445"/>
      <c r="X41" s="445"/>
      <c r="Y41" s="447"/>
      <c r="Z41" s="445"/>
      <c r="AA41" s="445"/>
      <c r="AB41" s="445"/>
    </row>
    <row r="42" spans="1:28" x14ac:dyDescent="0.25">
      <c r="A42" s="137"/>
      <c r="B42" s="137"/>
      <c r="C42" s="444"/>
      <c r="D42" s="445"/>
      <c r="E42" s="447"/>
      <c r="F42" s="449"/>
      <c r="G42" s="445"/>
      <c r="H42" s="445"/>
      <c r="I42" s="445"/>
      <c r="J42" s="447"/>
      <c r="K42" s="445"/>
      <c r="L42" s="445"/>
      <c r="M42" s="445"/>
      <c r="R42" s="444"/>
      <c r="S42" s="445"/>
      <c r="T42" s="447"/>
      <c r="U42" s="449"/>
      <c r="V42" s="445"/>
      <c r="W42" s="445"/>
      <c r="X42" s="445"/>
      <c r="Y42" s="447"/>
      <c r="Z42" s="445"/>
      <c r="AA42" s="445"/>
      <c r="AB42" s="445"/>
    </row>
    <row r="43" spans="1:28" x14ac:dyDescent="0.25">
      <c r="A43" s="137"/>
      <c r="B43" s="137"/>
      <c r="C43" s="444"/>
      <c r="D43" s="445"/>
      <c r="E43" s="447"/>
      <c r="F43" s="449"/>
      <c r="G43" s="445"/>
      <c r="H43" s="445"/>
      <c r="I43" s="445"/>
      <c r="J43" s="447"/>
      <c r="K43" s="445"/>
      <c r="L43" s="445"/>
      <c r="M43" s="445"/>
      <c r="R43" s="444"/>
      <c r="S43" s="445"/>
      <c r="T43" s="447"/>
      <c r="U43" s="449"/>
      <c r="V43" s="445"/>
      <c r="W43" s="445"/>
      <c r="X43" s="445"/>
      <c r="Y43" s="447"/>
      <c r="Z43" s="445"/>
      <c r="AA43" s="445"/>
      <c r="AB43" s="445"/>
    </row>
    <row r="44" spans="1:28" x14ac:dyDescent="0.25">
      <c r="A44" s="137"/>
      <c r="B44" s="137"/>
      <c r="C44" s="444"/>
      <c r="D44" s="445"/>
      <c r="E44" s="447"/>
      <c r="F44" s="449"/>
      <c r="G44" s="445"/>
      <c r="H44" s="445"/>
      <c r="I44" s="445"/>
      <c r="J44" s="447"/>
      <c r="K44" s="445"/>
      <c r="L44" s="445"/>
      <c r="M44" s="445"/>
      <c r="R44" s="444"/>
      <c r="S44" s="445"/>
      <c r="T44" s="447"/>
      <c r="U44" s="449"/>
      <c r="V44" s="445"/>
      <c r="W44" s="445"/>
      <c r="X44" s="445"/>
      <c r="Y44" s="447"/>
      <c r="Z44" s="445"/>
      <c r="AA44" s="445"/>
      <c r="AB44" s="445"/>
    </row>
    <row r="45" spans="1:28" x14ac:dyDescent="0.25">
      <c r="A45" s="137" t="s">
        <v>11</v>
      </c>
      <c r="B45" s="137" t="s">
        <v>12</v>
      </c>
      <c r="C45" s="139" t="s">
        <v>36</v>
      </c>
      <c r="D45" s="134">
        <v>5</v>
      </c>
      <c r="E45" s="133">
        <v>150</v>
      </c>
      <c r="F45" s="133">
        <v>75</v>
      </c>
      <c r="G45" s="133">
        <v>30</v>
      </c>
      <c r="H45" s="133">
        <v>30</v>
      </c>
      <c r="I45" s="133">
        <v>15</v>
      </c>
      <c r="J45" s="133">
        <f t="shared" ref="J45:J50" si="13">E45-F45</f>
        <v>75</v>
      </c>
      <c r="K45" s="134">
        <v>5</v>
      </c>
      <c r="L45" s="133" t="s">
        <v>14</v>
      </c>
      <c r="M45" s="134">
        <f t="shared" ref="M45:M50" si="14">F45/E45*100</f>
        <v>50</v>
      </c>
      <c r="R45" s="139"/>
      <c r="S45" s="134"/>
      <c r="T45" s="133"/>
      <c r="U45" s="133"/>
      <c r="V45" s="133"/>
      <c r="W45" s="133"/>
      <c r="X45" s="133"/>
      <c r="Y45" s="133"/>
      <c r="Z45" s="134"/>
      <c r="AA45" s="133"/>
      <c r="AB45" s="134"/>
    </row>
    <row r="46" spans="1:28" x14ac:dyDescent="0.25">
      <c r="A46" s="137" t="s">
        <v>11</v>
      </c>
      <c r="B46" s="137" t="s">
        <v>12</v>
      </c>
      <c r="C46" s="139" t="s">
        <v>40</v>
      </c>
      <c r="D46" s="134">
        <v>5</v>
      </c>
      <c r="E46" s="133">
        <f t="shared" ref="E46:E50" si="15">D46*30</f>
        <v>150</v>
      </c>
      <c r="F46" s="133">
        <f t="shared" ref="F46:F50" si="16">G46+H46+I46</f>
        <v>75</v>
      </c>
      <c r="G46" s="133">
        <v>30</v>
      </c>
      <c r="H46" s="133">
        <v>30</v>
      </c>
      <c r="I46" s="133">
        <v>15</v>
      </c>
      <c r="J46" s="133">
        <f t="shared" si="13"/>
        <v>75</v>
      </c>
      <c r="K46" s="134">
        <v>5</v>
      </c>
      <c r="L46" s="133" t="s">
        <v>13</v>
      </c>
      <c r="M46" s="134">
        <f t="shared" si="14"/>
        <v>50</v>
      </c>
      <c r="R46" s="139"/>
      <c r="S46" s="134"/>
      <c r="T46" s="133"/>
      <c r="U46" s="133"/>
      <c r="V46" s="133"/>
      <c r="W46" s="133"/>
      <c r="X46" s="133"/>
      <c r="Y46" s="133"/>
      <c r="Z46" s="134"/>
      <c r="AA46" s="133"/>
      <c r="AB46" s="134"/>
    </row>
    <row r="47" spans="1:28" x14ac:dyDescent="0.25">
      <c r="A47" s="137" t="s">
        <v>11</v>
      </c>
      <c r="B47" s="137" t="s">
        <v>12</v>
      </c>
      <c r="C47" s="139" t="s">
        <v>43</v>
      </c>
      <c r="D47" s="134">
        <v>6</v>
      </c>
      <c r="E47" s="133">
        <f>D47*30</f>
        <v>180</v>
      </c>
      <c r="F47" s="133">
        <f>G47+H47+I47</f>
        <v>75</v>
      </c>
      <c r="G47" s="133">
        <v>30</v>
      </c>
      <c r="H47" s="133">
        <v>30</v>
      </c>
      <c r="I47" s="133">
        <v>15</v>
      </c>
      <c r="J47" s="133">
        <f>E47-F47</f>
        <v>105</v>
      </c>
      <c r="K47" s="134">
        <v>5</v>
      </c>
      <c r="L47" s="133" t="s">
        <v>14</v>
      </c>
      <c r="M47" s="134">
        <f>F47/E47*100</f>
        <v>41.666666666666671</v>
      </c>
      <c r="R47" s="139"/>
      <c r="S47" s="134"/>
      <c r="T47" s="133"/>
      <c r="U47" s="133"/>
      <c r="V47" s="133"/>
      <c r="W47" s="133"/>
      <c r="X47" s="133"/>
      <c r="Y47" s="133"/>
      <c r="Z47" s="134"/>
      <c r="AA47" s="133"/>
      <c r="AB47" s="134"/>
    </row>
    <row r="48" spans="1:28" x14ac:dyDescent="0.25">
      <c r="A48" s="137" t="s">
        <v>11</v>
      </c>
      <c r="B48" s="137" t="s">
        <v>12</v>
      </c>
      <c r="C48" s="139" t="s">
        <v>270</v>
      </c>
      <c r="D48" s="134">
        <v>4</v>
      </c>
      <c r="E48" s="133">
        <f t="shared" ref="E48" si="17">D48*30</f>
        <v>120</v>
      </c>
      <c r="F48" s="133">
        <f t="shared" ref="F48" si="18">G48+H48+I48</f>
        <v>45</v>
      </c>
      <c r="G48" s="133">
        <v>30</v>
      </c>
      <c r="H48" s="133"/>
      <c r="I48" s="133">
        <v>15</v>
      </c>
      <c r="J48" s="133">
        <f t="shared" ref="J48" si="19">E48-F48</f>
        <v>75</v>
      </c>
      <c r="K48" s="134">
        <v>3</v>
      </c>
      <c r="L48" s="133" t="s">
        <v>13</v>
      </c>
      <c r="M48" s="134">
        <f t="shared" ref="M48" si="20">F48/E48*100</f>
        <v>37.5</v>
      </c>
      <c r="R48" s="139"/>
      <c r="S48" s="134"/>
      <c r="T48" s="133"/>
      <c r="U48" s="133"/>
      <c r="V48" s="133"/>
      <c r="W48" s="133"/>
      <c r="X48" s="133"/>
      <c r="Y48" s="133"/>
      <c r="Z48" s="134"/>
      <c r="AA48" s="133"/>
      <c r="AB48" s="134"/>
    </row>
    <row r="49" spans="1:28" x14ac:dyDescent="0.25">
      <c r="A49" s="137" t="s">
        <v>13</v>
      </c>
      <c r="B49" s="137" t="s">
        <v>23</v>
      </c>
      <c r="C49" s="139" t="s">
        <v>303</v>
      </c>
      <c r="D49" s="134">
        <v>4</v>
      </c>
      <c r="E49" s="133">
        <f>D49*30</f>
        <v>120</v>
      </c>
      <c r="F49" s="133">
        <f>G49+H49+I49</f>
        <v>45</v>
      </c>
      <c r="G49" s="133">
        <v>30</v>
      </c>
      <c r="H49" s="133">
        <v>15</v>
      </c>
      <c r="I49" s="133"/>
      <c r="J49" s="133">
        <f>E49-F49</f>
        <v>75</v>
      </c>
      <c r="K49" s="134">
        <f>F49/15</f>
        <v>3</v>
      </c>
      <c r="L49" s="133" t="s">
        <v>13</v>
      </c>
      <c r="M49" s="134">
        <f>F49/E49*100</f>
        <v>37.5</v>
      </c>
      <c r="R49" s="139"/>
      <c r="S49" s="134"/>
      <c r="T49" s="133"/>
      <c r="U49" s="133"/>
      <c r="V49" s="133"/>
      <c r="W49" s="133"/>
      <c r="X49" s="133"/>
      <c r="Y49" s="133"/>
      <c r="Z49" s="134"/>
      <c r="AA49" s="133"/>
      <c r="AB49" s="134"/>
    </row>
    <row r="50" spans="1:28" x14ac:dyDescent="0.25">
      <c r="A50" s="137" t="s">
        <v>11</v>
      </c>
      <c r="B50" s="137" t="s">
        <v>23</v>
      </c>
      <c r="C50" s="139" t="s">
        <v>308</v>
      </c>
      <c r="D50" s="134">
        <v>4</v>
      </c>
      <c r="E50" s="133">
        <f t="shared" si="15"/>
        <v>120</v>
      </c>
      <c r="F50" s="133">
        <f t="shared" si="16"/>
        <v>60</v>
      </c>
      <c r="G50" s="133">
        <v>30</v>
      </c>
      <c r="H50" s="133">
        <v>30</v>
      </c>
      <c r="I50" s="133"/>
      <c r="J50" s="133">
        <f t="shared" si="13"/>
        <v>60</v>
      </c>
      <c r="K50" s="134">
        <f>F50/15</f>
        <v>4</v>
      </c>
      <c r="L50" s="133" t="s">
        <v>13</v>
      </c>
      <c r="M50" s="134">
        <f t="shared" si="14"/>
        <v>50</v>
      </c>
      <c r="R50" s="139"/>
      <c r="S50" s="134"/>
      <c r="T50" s="133"/>
      <c r="U50" s="133"/>
      <c r="V50" s="133"/>
      <c r="W50" s="133"/>
      <c r="X50" s="133"/>
      <c r="Y50" s="133"/>
      <c r="Z50" s="134"/>
      <c r="AA50" s="133"/>
      <c r="AB50" s="134"/>
    </row>
    <row r="51" spans="1:28" x14ac:dyDescent="0.25">
      <c r="A51" s="137"/>
      <c r="B51" s="137"/>
      <c r="C51" s="144" t="s">
        <v>15</v>
      </c>
      <c r="D51" s="151">
        <f>SUM(D45:D50)</f>
        <v>28</v>
      </c>
      <c r="E51" s="151">
        <f t="shared" ref="E51:L51" si="21">SUM(E45:E50)</f>
        <v>840</v>
      </c>
      <c r="F51" s="151">
        <f t="shared" si="21"/>
        <v>375</v>
      </c>
      <c r="G51" s="151">
        <f t="shared" si="21"/>
        <v>180</v>
      </c>
      <c r="H51" s="151">
        <f t="shared" si="21"/>
        <v>135</v>
      </c>
      <c r="I51" s="151">
        <f t="shared" si="21"/>
        <v>60</v>
      </c>
      <c r="J51" s="151">
        <f t="shared" si="21"/>
        <v>465</v>
      </c>
      <c r="K51" s="151">
        <f t="shared" si="21"/>
        <v>25</v>
      </c>
      <c r="L51" s="151">
        <f t="shared" si="21"/>
        <v>0</v>
      </c>
      <c r="M51" s="151"/>
      <c r="R51" s="144"/>
      <c r="S51" s="145"/>
      <c r="T51" s="145"/>
      <c r="U51" s="145"/>
      <c r="V51" s="145"/>
      <c r="W51" s="145"/>
      <c r="X51" s="145"/>
      <c r="Y51" s="145"/>
      <c r="Z51" s="145"/>
      <c r="AA51" s="145"/>
      <c r="AB51" s="145"/>
    </row>
    <row r="52" spans="1:28" x14ac:dyDescent="0.25">
      <c r="A52" s="137"/>
      <c r="B52" s="137"/>
      <c r="C52" s="146" t="s">
        <v>16</v>
      </c>
      <c r="D52" s="147">
        <f>30-D51</f>
        <v>2</v>
      </c>
      <c r="E52" s="147"/>
      <c r="F52" s="147"/>
      <c r="G52" s="147"/>
      <c r="H52" s="147"/>
      <c r="I52" s="147"/>
      <c r="J52" s="147"/>
      <c r="K52" s="147"/>
      <c r="L52" s="147"/>
      <c r="M52" s="147"/>
      <c r="R52" s="146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</row>
    <row r="53" spans="1:28" x14ac:dyDescent="0.25">
      <c r="A53" s="137"/>
      <c r="B53" s="137"/>
      <c r="C53" s="142" t="s">
        <v>24</v>
      </c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R53" s="142"/>
      <c r="S53" s="143"/>
      <c r="T53" s="143"/>
      <c r="U53" s="143"/>
      <c r="V53" s="143"/>
      <c r="W53" s="143"/>
      <c r="X53" s="143"/>
      <c r="Y53" s="143"/>
      <c r="Z53" s="143"/>
      <c r="AA53" s="143"/>
      <c r="AB53" s="143"/>
    </row>
    <row r="54" spans="1:28" x14ac:dyDescent="0.25">
      <c r="A54" s="137"/>
      <c r="B54" s="137"/>
      <c r="C54" s="444" t="s">
        <v>0</v>
      </c>
      <c r="D54" s="445" t="s">
        <v>1</v>
      </c>
      <c r="E54" s="446" t="s">
        <v>2</v>
      </c>
      <c r="F54" s="446"/>
      <c r="G54" s="446"/>
      <c r="H54" s="446"/>
      <c r="I54" s="446"/>
      <c r="J54" s="447"/>
      <c r="K54" s="445" t="s">
        <v>3</v>
      </c>
      <c r="L54" s="445" t="s">
        <v>4</v>
      </c>
      <c r="M54" s="445" t="s">
        <v>5</v>
      </c>
      <c r="R54" s="444"/>
      <c r="S54" s="445"/>
      <c r="T54" s="446"/>
      <c r="U54" s="446"/>
      <c r="V54" s="446"/>
      <c r="W54" s="446"/>
      <c r="X54" s="446"/>
      <c r="Y54" s="447"/>
      <c r="Z54" s="445"/>
      <c r="AA54" s="445"/>
      <c r="AB54" s="445"/>
    </row>
    <row r="55" spans="1:28" x14ac:dyDescent="0.25">
      <c r="A55" s="137"/>
      <c r="B55" s="137"/>
      <c r="C55" s="444"/>
      <c r="D55" s="445"/>
      <c r="E55" s="445" t="s">
        <v>6</v>
      </c>
      <c r="F55" s="448" t="s">
        <v>7</v>
      </c>
      <c r="G55" s="448"/>
      <c r="H55" s="448"/>
      <c r="I55" s="448"/>
      <c r="J55" s="445" t="s">
        <v>18</v>
      </c>
      <c r="K55" s="445"/>
      <c r="L55" s="445"/>
      <c r="M55" s="445"/>
      <c r="R55" s="444"/>
      <c r="S55" s="445"/>
      <c r="T55" s="445"/>
      <c r="U55" s="448"/>
      <c r="V55" s="448"/>
      <c r="W55" s="448"/>
      <c r="X55" s="448"/>
      <c r="Y55" s="445"/>
      <c r="Z55" s="445"/>
      <c r="AA55" s="445"/>
      <c r="AB55" s="445"/>
    </row>
    <row r="56" spans="1:28" x14ac:dyDescent="0.25">
      <c r="A56" s="137"/>
      <c r="B56" s="137"/>
      <c r="C56" s="444"/>
      <c r="D56" s="445"/>
      <c r="E56" s="447"/>
      <c r="F56" s="445" t="s">
        <v>9</v>
      </c>
      <c r="G56" s="446" t="s">
        <v>10</v>
      </c>
      <c r="H56" s="447"/>
      <c r="I56" s="447"/>
      <c r="J56" s="447"/>
      <c r="K56" s="445"/>
      <c r="L56" s="445"/>
      <c r="M56" s="445"/>
      <c r="R56" s="444"/>
      <c r="S56" s="445"/>
      <c r="T56" s="447"/>
      <c r="U56" s="445"/>
      <c r="V56" s="446"/>
      <c r="W56" s="447"/>
      <c r="X56" s="447"/>
      <c r="Y56" s="447"/>
      <c r="Z56" s="445"/>
      <c r="AA56" s="445"/>
      <c r="AB56" s="445"/>
    </row>
    <row r="57" spans="1:28" x14ac:dyDescent="0.25">
      <c r="A57" s="137"/>
      <c r="B57" s="137"/>
      <c r="C57" s="444"/>
      <c r="D57" s="445"/>
      <c r="E57" s="447"/>
      <c r="F57" s="449"/>
      <c r="G57" s="445" t="s">
        <v>19</v>
      </c>
      <c r="H57" s="445" t="s">
        <v>20</v>
      </c>
      <c r="I57" s="445" t="s">
        <v>21</v>
      </c>
      <c r="J57" s="447"/>
      <c r="K57" s="445"/>
      <c r="L57" s="445"/>
      <c r="M57" s="445"/>
      <c r="R57" s="444"/>
      <c r="S57" s="445"/>
      <c r="T57" s="447"/>
      <c r="U57" s="449"/>
      <c r="V57" s="445"/>
      <c r="W57" s="445"/>
      <c r="X57" s="445"/>
      <c r="Y57" s="447"/>
      <c r="Z57" s="445"/>
      <c r="AA57" s="445"/>
      <c r="AB57" s="445"/>
    </row>
    <row r="58" spans="1:28" x14ac:dyDescent="0.25">
      <c r="A58" s="137"/>
      <c r="B58" s="137"/>
      <c r="C58" s="444"/>
      <c r="D58" s="445"/>
      <c r="E58" s="447"/>
      <c r="F58" s="449"/>
      <c r="G58" s="445"/>
      <c r="H58" s="445"/>
      <c r="I58" s="445"/>
      <c r="J58" s="447"/>
      <c r="K58" s="445"/>
      <c r="L58" s="445"/>
      <c r="M58" s="445"/>
      <c r="R58" s="444"/>
      <c r="S58" s="445"/>
      <c r="T58" s="447"/>
      <c r="U58" s="449"/>
      <c r="V58" s="445"/>
      <c r="W58" s="445"/>
      <c r="X58" s="445"/>
      <c r="Y58" s="447"/>
      <c r="Z58" s="445"/>
      <c r="AA58" s="445"/>
      <c r="AB58" s="445"/>
    </row>
    <row r="59" spans="1:28" x14ac:dyDescent="0.25">
      <c r="A59" s="137"/>
      <c r="B59" s="137"/>
      <c r="C59" s="444"/>
      <c r="D59" s="445"/>
      <c r="E59" s="447"/>
      <c r="F59" s="449"/>
      <c r="G59" s="445"/>
      <c r="H59" s="445"/>
      <c r="I59" s="445"/>
      <c r="J59" s="447"/>
      <c r="K59" s="445"/>
      <c r="L59" s="445"/>
      <c r="M59" s="445"/>
      <c r="R59" s="444"/>
      <c r="S59" s="445"/>
      <c r="T59" s="447"/>
      <c r="U59" s="449"/>
      <c r="V59" s="445"/>
      <c r="W59" s="445"/>
      <c r="X59" s="445"/>
      <c r="Y59" s="447"/>
      <c r="Z59" s="445"/>
      <c r="AA59" s="445"/>
      <c r="AB59" s="445"/>
    </row>
    <row r="60" spans="1:28" x14ac:dyDescent="0.25">
      <c r="A60" s="137"/>
      <c r="B60" s="137"/>
      <c r="C60" s="444"/>
      <c r="D60" s="445"/>
      <c r="E60" s="447"/>
      <c r="F60" s="449"/>
      <c r="G60" s="445"/>
      <c r="H60" s="445"/>
      <c r="I60" s="445"/>
      <c r="J60" s="447"/>
      <c r="K60" s="445"/>
      <c r="L60" s="445"/>
      <c r="M60" s="445"/>
      <c r="R60" s="444"/>
      <c r="S60" s="445"/>
      <c r="T60" s="447"/>
      <c r="U60" s="449"/>
      <c r="V60" s="445"/>
      <c r="W60" s="445"/>
      <c r="X60" s="445"/>
      <c r="Y60" s="447"/>
      <c r="Z60" s="445"/>
      <c r="AA60" s="445"/>
      <c r="AB60" s="445"/>
    </row>
    <row r="61" spans="1:28" x14ac:dyDescent="0.25">
      <c r="A61" s="137" t="s">
        <v>11</v>
      </c>
      <c r="B61" s="137" t="s">
        <v>12</v>
      </c>
      <c r="C61" s="139" t="s">
        <v>40</v>
      </c>
      <c r="D61" s="134">
        <v>5</v>
      </c>
      <c r="E61" s="133">
        <f t="shared" ref="E61:E67" si="22">D61*30</f>
        <v>150</v>
      </c>
      <c r="F61" s="133">
        <v>72</v>
      </c>
      <c r="G61" s="133">
        <v>36</v>
      </c>
      <c r="H61" s="133">
        <v>36</v>
      </c>
      <c r="I61" s="133"/>
      <c r="J61" s="133">
        <v>78</v>
      </c>
      <c r="K61" s="134">
        <v>4</v>
      </c>
      <c r="L61" s="133" t="s">
        <v>14</v>
      </c>
      <c r="M61" s="134">
        <v>48</v>
      </c>
      <c r="R61" s="139"/>
      <c r="S61" s="134"/>
      <c r="T61" s="133"/>
      <c r="U61" s="133"/>
      <c r="V61" s="133"/>
      <c r="W61" s="133"/>
      <c r="X61" s="133"/>
      <c r="Y61" s="133"/>
      <c r="Z61" s="134"/>
      <c r="AA61" s="133"/>
      <c r="AB61" s="134"/>
    </row>
    <row r="62" spans="1:28" x14ac:dyDescent="0.25">
      <c r="A62" s="137" t="s">
        <v>11</v>
      </c>
      <c r="B62" s="137" t="s">
        <v>12</v>
      </c>
      <c r="C62" s="139" t="s">
        <v>44</v>
      </c>
      <c r="D62" s="134">
        <v>5</v>
      </c>
      <c r="E62" s="133">
        <f t="shared" si="22"/>
        <v>150</v>
      </c>
      <c r="F62" s="133">
        <f t="shared" ref="F62:F65" si="23">G62+H62+I62</f>
        <v>72</v>
      </c>
      <c r="G62" s="133">
        <v>36</v>
      </c>
      <c r="H62" s="133">
        <v>18</v>
      </c>
      <c r="I62" s="133">
        <v>18</v>
      </c>
      <c r="J62" s="133">
        <f t="shared" ref="J62:J65" si="24">E62-F62</f>
        <v>78</v>
      </c>
      <c r="K62" s="134">
        <f t="shared" ref="K62:K65" si="25">F62/18</f>
        <v>4</v>
      </c>
      <c r="L62" s="133" t="s">
        <v>13</v>
      </c>
      <c r="M62" s="134">
        <f t="shared" ref="M62:M65" si="26">F62/E62*100</f>
        <v>48</v>
      </c>
      <c r="R62" s="139"/>
      <c r="S62" s="134"/>
      <c r="T62" s="133"/>
      <c r="U62" s="133"/>
      <c r="V62" s="133"/>
      <c r="W62" s="133"/>
      <c r="X62" s="133"/>
      <c r="Y62" s="133"/>
      <c r="Z62" s="134"/>
      <c r="AA62" s="133"/>
      <c r="AB62" s="134"/>
    </row>
    <row r="63" spans="1:28" x14ac:dyDescent="0.25">
      <c r="A63" s="133" t="s">
        <v>11</v>
      </c>
      <c r="B63" s="133" t="s">
        <v>12</v>
      </c>
      <c r="C63" s="140" t="s">
        <v>45</v>
      </c>
      <c r="D63" s="134">
        <v>6</v>
      </c>
      <c r="E63" s="133">
        <f t="shared" si="22"/>
        <v>180</v>
      </c>
      <c r="F63" s="133">
        <f t="shared" si="23"/>
        <v>72</v>
      </c>
      <c r="G63" s="133">
        <v>36</v>
      </c>
      <c r="H63" s="133">
        <v>36</v>
      </c>
      <c r="I63" s="133"/>
      <c r="J63" s="133">
        <f t="shared" si="24"/>
        <v>108</v>
      </c>
      <c r="K63" s="134">
        <v>4</v>
      </c>
      <c r="L63" s="133" t="s">
        <v>14</v>
      </c>
      <c r="M63" s="134">
        <f t="shared" si="26"/>
        <v>40</v>
      </c>
      <c r="R63" s="139"/>
      <c r="S63" s="134"/>
      <c r="T63" s="133"/>
      <c r="U63" s="133"/>
      <c r="V63" s="133"/>
      <c r="W63" s="133"/>
      <c r="X63" s="133"/>
      <c r="Y63" s="133"/>
      <c r="Z63" s="134"/>
      <c r="AA63" s="133"/>
      <c r="AB63" s="134"/>
    </row>
    <row r="64" spans="1:28" x14ac:dyDescent="0.25">
      <c r="A64" s="133" t="s">
        <v>13</v>
      </c>
      <c r="B64" s="133" t="s">
        <v>23</v>
      </c>
      <c r="C64" s="136" t="s">
        <v>304</v>
      </c>
      <c r="D64" s="134">
        <v>4</v>
      </c>
      <c r="E64" s="133">
        <f t="shared" si="22"/>
        <v>120</v>
      </c>
      <c r="F64" s="133">
        <f t="shared" si="23"/>
        <v>36</v>
      </c>
      <c r="G64" s="137">
        <v>18</v>
      </c>
      <c r="H64" s="138"/>
      <c r="I64" s="137">
        <v>18</v>
      </c>
      <c r="J64" s="133">
        <f t="shared" si="24"/>
        <v>84</v>
      </c>
      <c r="K64" s="134">
        <f t="shared" si="25"/>
        <v>2</v>
      </c>
      <c r="L64" s="133" t="s">
        <v>13</v>
      </c>
      <c r="M64" s="134">
        <f t="shared" si="26"/>
        <v>30</v>
      </c>
      <c r="R64" s="139"/>
      <c r="S64" s="134"/>
      <c r="T64" s="133"/>
      <c r="U64" s="133"/>
      <c r="V64" s="133"/>
      <c r="W64" s="133"/>
      <c r="X64" s="133"/>
      <c r="Y64" s="133"/>
      <c r="Z64" s="134"/>
      <c r="AA64" s="133"/>
      <c r="AB64" s="134"/>
    </row>
    <row r="65" spans="1:28" x14ac:dyDescent="0.25">
      <c r="A65" s="133" t="s">
        <v>13</v>
      </c>
      <c r="B65" s="133" t="s">
        <v>12</v>
      </c>
      <c r="C65" s="140" t="s">
        <v>39</v>
      </c>
      <c r="D65" s="134">
        <v>3</v>
      </c>
      <c r="E65" s="133">
        <f t="shared" si="22"/>
        <v>90</v>
      </c>
      <c r="F65" s="133">
        <f t="shared" si="23"/>
        <v>54</v>
      </c>
      <c r="G65" s="133">
        <v>36</v>
      </c>
      <c r="H65" s="133"/>
      <c r="I65" s="133">
        <v>18</v>
      </c>
      <c r="J65" s="133">
        <f t="shared" si="24"/>
        <v>36</v>
      </c>
      <c r="K65" s="134">
        <f t="shared" si="25"/>
        <v>3</v>
      </c>
      <c r="L65" s="133" t="s">
        <v>14</v>
      </c>
      <c r="M65" s="134">
        <f t="shared" si="26"/>
        <v>60</v>
      </c>
      <c r="R65" s="139"/>
      <c r="S65" s="134"/>
      <c r="T65" s="133"/>
      <c r="U65" s="133"/>
      <c r="V65" s="148"/>
      <c r="W65" s="149"/>
      <c r="X65" s="148"/>
      <c r="Y65" s="133"/>
      <c r="Z65" s="134"/>
      <c r="AA65" s="133"/>
      <c r="AB65" s="134"/>
    </row>
    <row r="66" spans="1:28" x14ac:dyDescent="0.25">
      <c r="A66" s="133" t="s">
        <v>13</v>
      </c>
      <c r="B66" s="133" t="s">
        <v>12</v>
      </c>
      <c r="C66" s="162" t="s">
        <v>302</v>
      </c>
      <c r="D66" s="134">
        <v>5</v>
      </c>
      <c r="E66" s="133">
        <f t="shared" si="22"/>
        <v>150</v>
      </c>
      <c r="F66" s="133">
        <v>120</v>
      </c>
      <c r="G66" s="133">
        <v>60</v>
      </c>
      <c r="H66" s="133"/>
      <c r="I66" s="133">
        <v>60</v>
      </c>
      <c r="J66" s="133">
        <v>30</v>
      </c>
      <c r="K66" s="134">
        <v>7</v>
      </c>
      <c r="L66" s="133" t="s">
        <v>22</v>
      </c>
      <c r="M66" s="134">
        <v>66.599999999999994</v>
      </c>
      <c r="R66" s="139"/>
      <c r="S66" s="134"/>
      <c r="T66" s="133"/>
      <c r="U66" s="133"/>
      <c r="V66" s="148"/>
      <c r="W66" s="149"/>
      <c r="X66" s="148"/>
      <c r="Y66" s="133"/>
      <c r="Z66" s="134"/>
      <c r="AA66" s="133"/>
      <c r="AB66" s="134"/>
    </row>
    <row r="67" spans="1:28" x14ac:dyDescent="0.25">
      <c r="A67" s="133" t="s">
        <v>11</v>
      </c>
      <c r="B67" s="133" t="s">
        <v>23</v>
      </c>
      <c r="C67" s="140" t="s">
        <v>304</v>
      </c>
      <c r="D67" s="134">
        <v>4</v>
      </c>
      <c r="E67" s="133">
        <f t="shared" si="22"/>
        <v>120</v>
      </c>
      <c r="F67" s="133">
        <f t="shared" ref="F67" si="27">G67+H67+I67</f>
        <v>54</v>
      </c>
      <c r="G67" s="133">
        <v>18</v>
      </c>
      <c r="H67" s="133"/>
      <c r="I67" s="133">
        <v>36</v>
      </c>
      <c r="J67" s="133">
        <f t="shared" ref="J67" si="28">E67-F67</f>
        <v>66</v>
      </c>
      <c r="K67" s="134">
        <v>3</v>
      </c>
      <c r="L67" s="133" t="s">
        <v>13</v>
      </c>
      <c r="M67" s="134">
        <f t="shared" ref="M67" si="29">F67/E67*100</f>
        <v>45</v>
      </c>
      <c r="R67" s="139"/>
      <c r="S67" s="134"/>
      <c r="T67" s="133"/>
      <c r="U67" s="133"/>
      <c r="V67" s="133"/>
      <c r="W67" s="133"/>
      <c r="X67" s="133"/>
      <c r="Y67" s="133"/>
      <c r="Z67" s="134"/>
      <c r="AA67" s="133"/>
      <c r="AB67" s="134"/>
    </row>
    <row r="68" spans="1:28" x14ac:dyDescent="0.25">
      <c r="A68" s="137"/>
      <c r="B68" s="137"/>
      <c r="C68" s="144" t="s">
        <v>15</v>
      </c>
      <c r="D68" s="151">
        <f t="shared" ref="D68:K68" si="30">SUM(D61:D67)</f>
        <v>32</v>
      </c>
      <c r="E68" s="151">
        <f t="shared" si="30"/>
        <v>960</v>
      </c>
      <c r="F68" s="151">
        <f t="shared" si="30"/>
        <v>480</v>
      </c>
      <c r="G68" s="151">
        <f t="shared" si="30"/>
        <v>240</v>
      </c>
      <c r="H68" s="151">
        <f t="shared" si="30"/>
        <v>90</v>
      </c>
      <c r="I68" s="151">
        <f t="shared" si="30"/>
        <v>150</v>
      </c>
      <c r="J68" s="151">
        <f t="shared" si="30"/>
        <v>480</v>
      </c>
      <c r="K68" s="158">
        <f t="shared" si="30"/>
        <v>27</v>
      </c>
      <c r="L68" s="151"/>
      <c r="M68" s="151"/>
      <c r="R68" s="144"/>
      <c r="S68" s="145"/>
      <c r="T68" s="145"/>
      <c r="U68" s="145"/>
      <c r="V68" s="145"/>
      <c r="W68" s="145"/>
      <c r="X68" s="145"/>
      <c r="Y68" s="145"/>
      <c r="Z68" s="145"/>
      <c r="AA68" s="145"/>
      <c r="AB68" s="145"/>
    </row>
    <row r="69" spans="1:28" x14ac:dyDescent="0.25">
      <c r="A69" s="137"/>
      <c r="B69" s="137"/>
      <c r="C69" s="146" t="s">
        <v>16</v>
      </c>
      <c r="D69" s="147">
        <f>30-D68</f>
        <v>-2</v>
      </c>
      <c r="E69" s="147"/>
      <c r="F69" s="147"/>
      <c r="G69" s="147"/>
      <c r="H69" s="147"/>
      <c r="I69" s="147"/>
      <c r="J69" s="147"/>
      <c r="K69" s="147"/>
      <c r="L69" s="147"/>
      <c r="M69" s="143"/>
      <c r="R69" s="150"/>
      <c r="S69" s="150"/>
      <c r="T69" s="150"/>
      <c r="U69" s="150"/>
      <c r="V69" s="150"/>
      <c r="W69" s="150"/>
      <c r="X69" s="150"/>
      <c r="Y69" s="150"/>
      <c r="Z69" s="150"/>
      <c r="AA69" s="150"/>
      <c r="AB69" s="150"/>
    </row>
    <row r="70" spans="1:28" x14ac:dyDescent="0.25">
      <c r="A70" s="137"/>
      <c r="B70" s="137"/>
      <c r="C70" s="142" t="s">
        <v>159</v>
      </c>
      <c r="D70" s="143"/>
      <c r="E70" s="143"/>
      <c r="F70" s="143"/>
      <c r="G70" s="143"/>
      <c r="H70" s="143"/>
      <c r="I70" s="143"/>
      <c r="J70" s="143"/>
      <c r="K70" s="143"/>
      <c r="L70" s="143"/>
      <c r="M70" s="143"/>
    </row>
    <row r="71" spans="1:28" x14ac:dyDescent="0.25">
      <c r="A71" s="137"/>
      <c r="B71" s="137"/>
      <c r="C71" s="444" t="s">
        <v>0</v>
      </c>
      <c r="D71" s="445" t="s">
        <v>1</v>
      </c>
      <c r="E71" s="446" t="s">
        <v>2</v>
      </c>
      <c r="F71" s="446"/>
      <c r="G71" s="446"/>
      <c r="H71" s="446"/>
      <c r="I71" s="446"/>
      <c r="J71" s="447"/>
      <c r="K71" s="445" t="s">
        <v>3</v>
      </c>
      <c r="L71" s="445" t="s">
        <v>4</v>
      </c>
      <c r="M71" s="445" t="s">
        <v>5</v>
      </c>
    </row>
    <row r="72" spans="1:28" x14ac:dyDescent="0.25">
      <c r="A72" s="137"/>
      <c r="B72" s="137"/>
      <c r="C72" s="444"/>
      <c r="D72" s="445"/>
      <c r="E72" s="445" t="s">
        <v>6</v>
      </c>
      <c r="F72" s="448" t="s">
        <v>7</v>
      </c>
      <c r="G72" s="448"/>
      <c r="H72" s="448"/>
      <c r="I72" s="448"/>
      <c r="J72" s="445" t="s">
        <v>18</v>
      </c>
      <c r="K72" s="445"/>
      <c r="L72" s="445"/>
      <c r="M72" s="445"/>
    </row>
    <row r="73" spans="1:28" x14ac:dyDescent="0.25">
      <c r="A73" s="137"/>
      <c r="B73" s="137"/>
      <c r="C73" s="444"/>
      <c r="D73" s="445"/>
      <c r="E73" s="447"/>
      <c r="F73" s="445" t="s">
        <v>9</v>
      </c>
      <c r="G73" s="446" t="s">
        <v>10</v>
      </c>
      <c r="H73" s="447"/>
      <c r="I73" s="447"/>
      <c r="J73" s="447"/>
      <c r="K73" s="445"/>
      <c r="L73" s="445"/>
      <c r="M73" s="445"/>
    </row>
    <row r="74" spans="1:28" ht="11.25" customHeight="1" x14ac:dyDescent="0.25">
      <c r="A74" s="137"/>
      <c r="B74" s="137"/>
      <c r="C74" s="444"/>
      <c r="D74" s="445"/>
      <c r="E74" s="447"/>
      <c r="F74" s="449"/>
      <c r="G74" s="445" t="s">
        <v>19</v>
      </c>
      <c r="H74" s="445" t="s">
        <v>20</v>
      </c>
      <c r="I74" s="445" t="s">
        <v>21</v>
      </c>
      <c r="J74" s="447"/>
      <c r="K74" s="445"/>
      <c r="L74" s="445"/>
      <c r="M74" s="445"/>
    </row>
    <row r="75" spans="1:28" ht="7.5" customHeight="1" x14ac:dyDescent="0.25">
      <c r="A75" s="137"/>
      <c r="B75" s="137"/>
      <c r="C75" s="444"/>
      <c r="D75" s="445"/>
      <c r="E75" s="447"/>
      <c r="F75" s="449"/>
      <c r="G75" s="445"/>
      <c r="H75" s="445"/>
      <c r="I75" s="445"/>
      <c r="J75" s="447"/>
      <c r="K75" s="445"/>
      <c r="L75" s="445"/>
      <c r="M75" s="445"/>
    </row>
    <row r="76" spans="1:28" ht="10.5" customHeight="1" x14ac:dyDescent="0.25">
      <c r="A76" s="137"/>
      <c r="B76" s="137"/>
      <c r="C76" s="444"/>
      <c r="D76" s="445"/>
      <c r="E76" s="447"/>
      <c r="F76" s="449"/>
      <c r="G76" s="445"/>
      <c r="H76" s="445"/>
      <c r="I76" s="445"/>
      <c r="J76" s="447"/>
      <c r="K76" s="445"/>
      <c r="L76" s="445"/>
      <c r="M76" s="445"/>
    </row>
    <row r="77" spans="1:28" ht="9.75" customHeight="1" x14ac:dyDescent="0.25">
      <c r="A77" s="137"/>
      <c r="B77" s="137"/>
      <c r="C77" s="444"/>
      <c r="D77" s="445"/>
      <c r="E77" s="447"/>
      <c r="F77" s="449"/>
      <c r="G77" s="445"/>
      <c r="H77" s="445"/>
      <c r="I77" s="445"/>
      <c r="J77" s="447"/>
      <c r="K77" s="445"/>
      <c r="L77" s="445"/>
      <c r="M77" s="445"/>
    </row>
    <row r="78" spans="1:28" x14ac:dyDescent="0.25">
      <c r="A78" s="133" t="s">
        <v>11</v>
      </c>
      <c r="B78" s="133" t="s">
        <v>12</v>
      </c>
      <c r="C78" s="140" t="s">
        <v>269</v>
      </c>
      <c r="D78" s="134">
        <v>6</v>
      </c>
      <c r="E78" s="133">
        <f>D78*30</f>
        <v>180</v>
      </c>
      <c r="F78" s="133">
        <v>75</v>
      </c>
      <c r="G78" s="133">
        <v>30</v>
      </c>
      <c r="H78" s="133">
        <v>30</v>
      </c>
      <c r="I78" s="133">
        <v>15</v>
      </c>
      <c r="J78" s="133">
        <v>105</v>
      </c>
      <c r="K78" s="134">
        <v>5</v>
      </c>
      <c r="L78" s="133" t="s">
        <v>14</v>
      </c>
      <c r="M78" s="134">
        <v>41.7</v>
      </c>
    </row>
    <row r="79" spans="1:28" x14ac:dyDescent="0.25">
      <c r="A79" s="133" t="s">
        <v>11</v>
      </c>
      <c r="B79" s="133" t="s">
        <v>12</v>
      </c>
      <c r="C79" s="140" t="s">
        <v>44</v>
      </c>
      <c r="D79" s="134">
        <v>6</v>
      </c>
      <c r="E79" s="133">
        <f t="shared" ref="E79:E82" si="31">D79*30</f>
        <v>180</v>
      </c>
      <c r="F79" s="133">
        <v>90</v>
      </c>
      <c r="G79" s="133">
        <v>30</v>
      </c>
      <c r="H79" s="133">
        <v>45</v>
      </c>
      <c r="I79" s="133">
        <v>15</v>
      </c>
      <c r="J79" s="133">
        <v>90</v>
      </c>
      <c r="K79" s="134">
        <v>6</v>
      </c>
      <c r="L79" s="133" t="s">
        <v>14</v>
      </c>
      <c r="M79" s="134">
        <f t="shared" ref="M79:M82" si="32">F79/E79*100</f>
        <v>50</v>
      </c>
    </row>
    <row r="80" spans="1:28" s="150" customFormat="1" x14ac:dyDescent="0.25">
      <c r="A80" s="133" t="s">
        <v>11</v>
      </c>
      <c r="B80" s="133" t="s">
        <v>12</v>
      </c>
      <c r="C80" s="140" t="s">
        <v>268</v>
      </c>
      <c r="D80" s="134">
        <v>6</v>
      </c>
      <c r="E80" s="133">
        <f t="shared" si="31"/>
        <v>180</v>
      </c>
      <c r="F80" s="133">
        <v>90</v>
      </c>
      <c r="G80" s="133">
        <v>45</v>
      </c>
      <c r="H80" s="133">
        <v>30</v>
      </c>
      <c r="I80" s="133">
        <v>15</v>
      </c>
      <c r="J80" s="133">
        <v>90</v>
      </c>
      <c r="K80" s="134">
        <v>6</v>
      </c>
      <c r="L80" s="133" t="s">
        <v>14</v>
      </c>
      <c r="M80" s="134">
        <v>50</v>
      </c>
    </row>
    <row r="81" spans="1:13" x14ac:dyDescent="0.25">
      <c r="A81" s="133" t="s">
        <v>11</v>
      </c>
      <c r="B81" s="133" t="s">
        <v>12</v>
      </c>
      <c r="C81" s="140" t="s">
        <v>42</v>
      </c>
      <c r="D81" s="134">
        <v>4</v>
      </c>
      <c r="E81" s="133">
        <f t="shared" si="31"/>
        <v>120</v>
      </c>
      <c r="F81" s="133">
        <f t="shared" ref="F81:F82" si="33">G81+H81+I81</f>
        <v>60</v>
      </c>
      <c r="G81" s="133">
        <v>30</v>
      </c>
      <c r="H81" s="133"/>
      <c r="I81" s="133">
        <v>30</v>
      </c>
      <c r="J81" s="133">
        <f t="shared" ref="J81:J82" si="34">E81-F81</f>
        <v>60</v>
      </c>
      <c r="K81" s="134">
        <f>F81/15</f>
        <v>4</v>
      </c>
      <c r="L81" s="133" t="s">
        <v>13</v>
      </c>
      <c r="M81" s="134">
        <f t="shared" si="32"/>
        <v>50</v>
      </c>
    </row>
    <row r="82" spans="1:13" x14ac:dyDescent="0.25">
      <c r="A82" s="133" t="s">
        <v>13</v>
      </c>
      <c r="B82" s="133" t="s">
        <v>23</v>
      </c>
      <c r="C82" s="140" t="s">
        <v>309</v>
      </c>
      <c r="D82" s="134">
        <v>4</v>
      </c>
      <c r="E82" s="133">
        <f t="shared" si="31"/>
        <v>120</v>
      </c>
      <c r="F82" s="133">
        <f t="shared" si="33"/>
        <v>45</v>
      </c>
      <c r="G82" s="133">
        <v>30</v>
      </c>
      <c r="H82" s="133"/>
      <c r="I82" s="133">
        <v>15</v>
      </c>
      <c r="J82" s="133">
        <f t="shared" si="34"/>
        <v>75</v>
      </c>
      <c r="K82" s="134">
        <f t="shared" ref="K82" si="35">F82/15</f>
        <v>3</v>
      </c>
      <c r="L82" s="133" t="s">
        <v>13</v>
      </c>
      <c r="M82" s="134">
        <f t="shared" si="32"/>
        <v>37.5</v>
      </c>
    </row>
    <row r="83" spans="1:13" x14ac:dyDescent="0.25">
      <c r="A83" s="133" t="s">
        <v>11</v>
      </c>
      <c r="B83" s="133" t="s">
        <v>23</v>
      </c>
      <c r="C83" s="156" t="s">
        <v>310</v>
      </c>
      <c r="D83" s="134">
        <v>4</v>
      </c>
      <c r="E83" s="133">
        <f>D83*30</f>
        <v>120</v>
      </c>
      <c r="F83" s="133">
        <f>G83+H83+I83</f>
        <v>60</v>
      </c>
      <c r="G83" s="133">
        <v>30</v>
      </c>
      <c r="H83" s="133"/>
      <c r="I83" s="133">
        <v>30</v>
      </c>
      <c r="J83" s="133">
        <f>E83-F83</f>
        <v>60</v>
      </c>
      <c r="K83" s="134">
        <f>F83/15</f>
        <v>4</v>
      </c>
      <c r="L83" s="133" t="s">
        <v>13</v>
      </c>
      <c r="M83" s="134">
        <f>F83/E83*100</f>
        <v>50</v>
      </c>
    </row>
    <row r="84" spans="1:13" x14ac:dyDescent="0.25">
      <c r="A84" s="137"/>
      <c r="B84" s="137"/>
      <c r="C84" s="144" t="s">
        <v>15</v>
      </c>
      <c r="D84" s="151">
        <f>SUM(D78:D83)</f>
        <v>30</v>
      </c>
      <c r="E84" s="151">
        <f>SUM(E78:E82)</f>
        <v>780</v>
      </c>
      <c r="F84" s="151">
        <f>SUM(F78:F82)</f>
        <v>360</v>
      </c>
      <c r="G84" s="151">
        <f>SUM(G78:G82)</f>
        <v>165</v>
      </c>
      <c r="H84" s="151">
        <f>SUM(H78:H82)</f>
        <v>105</v>
      </c>
      <c r="I84" s="151">
        <f>SUM(I78:I83)</f>
        <v>120</v>
      </c>
      <c r="J84" s="151">
        <f>SUM(J78:J82)</f>
        <v>420</v>
      </c>
      <c r="K84" s="151">
        <f>SUM(K78:K82)</f>
        <v>24</v>
      </c>
      <c r="L84" s="151">
        <f>SUM(L78:L82)</f>
        <v>0</v>
      </c>
      <c r="M84" s="134"/>
    </row>
    <row r="85" spans="1:13" x14ac:dyDescent="0.25">
      <c r="A85" s="137"/>
      <c r="B85" s="137"/>
      <c r="C85" s="146" t="s">
        <v>16</v>
      </c>
      <c r="D85" s="147">
        <f>30-D84</f>
        <v>0</v>
      </c>
      <c r="E85" s="143"/>
      <c r="F85" s="143"/>
      <c r="G85" s="143"/>
      <c r="H85" s="143"/>
      <c r="I85" s="143"/>
      <c r="J85" s="143"/>
      <c r="K85" s="143"/>
      <c r="L85" s="143"/>
      <c r="M85" s="143"/>
    </row>
    <row r="86" spans="1:13" x14ac:dyDescent="0.25">
      <c r="A86" s="137"/>
      <c r="B86" s="137"/>
      <c r="C86" s="142" t="s">
        <v>161</v>
      </c>
      <c r="D86" s="143"/>
      <c r="E86" s="143"/>
      <c r="F86" s="143"/>
      <c r="G86" s="143"/>
      <c r="H86" s="143"/>
      <c r="I86" s="143"/>
      <c r="J86" s="143"/>
      <c r="K86" s="143"/>
      <c r="L86" s="143"/>
      <c r="M86" s="143"/>
    </row>
    <row r="87" spans="1:13" x14ac:dyDescent="0.25">
      <c r="A87" s="137"/>
      <c r="B87" s="137"/>
      <c r="C87" s="444" t="s">
        <v>0</v>
      </c>
      <c r="D87" s="445" t="s">
        <v>1</v>
      </c>
      <c r="E87" s="446" t="s">
        <v>2</v>
      </c>
      <c r="F87" s="446"/>
      <c r="G87" s="446"/>
      <c r="H87" s="446"/>
      <c r="I87" s="446"/>
      <c r="J87" s="447"/>
      <c r="K87" s="445" t="s">
        <v>3</v>
      </c>
      <c r="L87" s="445" t="s">
        <v>4</v>
      </c>
      <c r="M87" s="445" t="s">
        <v>5</v>
      </c>
    </row>
    <row r="88" spans="1:13" x14ac:dyDescent="0.25">
      <c r="A88" s="137"/>
      <c r="B88" s="137"/>
      <c r="C88" s="444"/>
      <c r="D88" s="445"/>
      <c r="E88" s="445" t="s">
        <v>6</v>
      </c>
      <c r="F88" s="448" t="s">
        <v>7</v>
      </c>
      <c r="G88" s="448"/>
      <c r="H88" s="448"/>
      <c r="I88" s="448"/>
      <c r="J88" s="445" t="s">
        <v>18</v>
      </c>
      <c r="K88" s="445"/>
      <c r="L88" s="445"/>
      <c r="M88" s="445"/>
    </row>
    <row r="89" spans="1:13" x14ac:dyDescent="0.25">
      <c r="A89" s="137"/>
      <c r="B89" s="137"/>
      <c r="C89" s="444"/>
      <c r="D89" s="445"/>
      <c r="E89" s="447"/>
      <c r="F89" s="445" t="s">
        <v>9</v>
      </c>
      <c r="G89" s="446" t="s">
        <v>10</v>
      </c>
      <c r="H89" s="447"/>
      <c r="I89" s="447"/>
      <c r="J89" s="447"/>
      <c r="K89" s="445"/>
      <c r="L89" s="445"/>
      <c r="M89" s="445"/>
    </row>
    <row r="90" spans="1:13" x14ac:dyDescent="0.25">
      <c r="A90" s="137"/>
      <c r="B90" s="137"/>
      <c r="C90" s="444"/>
      <c r="D90" s="445"/>
      <c r="E90" s="447"/>
      <c r="F90" s="449"/>
      <c r="G90" s="445" t="s">
        <v>19</v>
      </c>
      <c r="H90" s="445" t="s">
        <v>20</v>
      </c>
      <c r="I90" s="445" t="s">
        <v>21</v>
      </c>
      <c r="J90" s="447"/>
      <c r="K90" s="445"/>
      <c r="L90" s="445"/>
      <c r="M90" s="445"/>
    </row>
    <row r="91" spans="1:13" ht="6.75" customHeight="1" x14ac:dyDescent="0.25">
      <c r="A91" s="137"/>
      <c r="B91" s="137"/>
      <c r="C91" s="444"/>
      <c r="D91" s="445"/>
      <c r="E91" s="447"/>
      <c r="F91" s="449"/>
      <c r="G91" s="445"/>
      <c r="H91" s="445"/>
      <c r="I91" s="445"/>
      <c r="J91" s="447"/>
      <c r="K91" s="445"/>
      <c r="L91" s="445"/>
      <c r="M91" s="445"/>
    </row>
    <row r="92" spans="1:13" ht="11.25" customHeight="1" x14ac:dyDescent="0.25">
      <c r="A92" s="137"/>
      <c r="B92" s="137"/>
      <c r="C92" s="444"/>
      <c r="D92" s="445"/>
      <c r="E92" s="447"/>
      <c r="F92" s="449"/>
      <c r="G92" s="445"/>
      <c r="H92" s="445"/>
      <c r="I92" s="445"/>
      <c r="J92" s="447"/>
      <c r="K92" s="445"/>
      <c r="L92" s="445"/>
      <c r="M92" s="445"/>
    </row>
    <row r="93" spans="1:13" ht="5.25" customHeight="1" x14ac:dyDescent="0.25">
      <c r="A93" s="137"/>
      <c r="B93" s="137"/>
      <c r="C93" s="444"/>
      <c r="D93" s="445"/>
      <c r="E93" s="447"/>
      <c r="F93" s="449"/>
      <c r="G93" s="445"/>
      <c r="H93" s="445"/>
      <c r="I93" s="445"/>
      <c r="J93" s="447"/>
      <c r="K93" s="445"/>
      <c r="L93" s="445"/>
      <c r="M93" s="445"/>
    </row>
    <row r="94" spans="1:13" x14ac:dyDescent="0.25">
      <c r="A94" s="137" t="s">
        <v>11</v>
      </c>
      <c r="B94" s="137" t="s">
        <v>12</v>
      </c>
      <c r="C94" s="144" t="s">
        <v>212</v>
      </c>
      <c r="D94" s="135">
        <v>6</v>
      </c>
      <c r="E94" s="133">
        <f>D94*30</f>
        <v>180</v>
      </c>
      <c r="F94" s="133">
        <f>G94+H94+I94</f>
        <v>0</v>
      </c>
      <c r="G94" s="133"/>
      <c r="H94" s="133"/>
      <c r="I94" s="133"/>
      <c r="J94" s="133">
        <f>E94-F94</f>
        <v>180</v>
      </c>
      <c r="K94" s="134">
        <f>F94/18</f>
        <v>0</v>
      </c>
      <c r="L94" s="133" t="s">
        <v>22</v>
      </c>
      <c r="M94" s="134">
        <f>F94/E94*100</f>
        <v>0</v>
      </c>
    </row>
    <row r="95" spans="1:13" x14ac:dyDescent="0.25">
      <c r="A95" s="137" t="s">
        <v>11</v>
      </c>
      <c r="B95" s="137" t="s">
        <v>12</v>
      </c>
      <c r="C95" s="139" t="s">
        <v>44</v>
      </c>
      <c r="D95" s="134">
        <v>5</v>
      </c>
      <c r="E95" s="133">
        <f t="shared" ref="E95:E100" si="36">D95*30</f>
        <v>150</v>
      </c>
      <c r="F95" s="133">
        <f t="shared" ref="F95:F100" si="37">G95+H95+I95</f>
        <v>72</v>
      </c>
      <c r="G95" s="133">
        <v>36</v>
      </c>
      <c r="H95" s="133">
        <v>36</v>
      </c>
      <c r="I95" s="133"/>
      <c r="J95" s="133">
        <f t="shared" ref="J95:J100" si="38">E95-F95</f>
        <v>78</v>
      </c>
      <c r="K95" s="134">
        <v>4</v>
      </c>
      <c r="L95" s="133" t="s">
        <v>14</v>
      </c>
      <c r="M95" s="134">
        <f t="shared" ref="M95:M100" si="39">F95/E95*100</f>
        <v>48</v>
      </c>
    </row>
    <row r="96" spans="1:13" x14ac:dyDescent="0.25">
      <c r="A96" s="133" t="s">
        <v>11</v>
      </c>
      <c r="B96" s="133" t="s">
        <v>12</v>
      </c>
      <c r="C96" s="139" t="s">
        <v>138</v>
      </c>
      <c r="D96" s="134">
        <v>1</v>
      </c>
      <c r="E96" s="133">
        <f>D96*30</f>
        <v>30</v>
      </c>
      <c r="F96" s="133"/>
      <c r="G96" s="133"/>
      <c r="H96" s="133"/>
      <c r="I96" s="133"/>
      <c r="J96" s="133">
        <f>E96-F96</f>
        <v>30</v>
      </c>
      <c r="K96" s="134">
        <f>F96/15</f>
        <v>0</v>
      </c>
      <c r="L96" s="133" t="s">
        <v>22</v>
      </c>
      <c r="M96" s="134">
        <f>F96/E96*100</f>
        <v>0</v>
      </c>
    </row>
    <row r="97" spans="1:13" x14ac:dyDescent="0.25">
      <c r="A97" s="133" t="s">
        <v>11</v>
      </c>
      <c r="B97" s="137" t="s">
        <v>12</v>
      </c>
      <c r="C97" s="139" t="s">
        <v>47</v>
      </c>
      <c r="D97" s="134">
        <v>5</v>
      </c>
      <c r="E97" s="133">
        <v>150</v>
      </c>
      <c r="F97" s="133">
        <v>72</v>
      </c>
      <c r="G97" s="133">
        <v>36</v>
      </c>
      <c r="H97" s="133">
        <v>36</v>
      </c>
      <c r="I97" s="133"/>
      <c r="J97" s="133">
        <v>78</v>
      </c>
      <c r="K97" s="134">
        <v>4</v>
      </c>
      <c r="L97" s="133" t="s">
        <v>13</v>
      </c>
      <c r="M97" s="134">
        <v>48</v>
      </c>
    </row>
    <row r="98" spans="1:13" x14ac:dyDescent="0.25">
      <c r="A98" s="137" t="s">
        <v>11</v>
      </c>
      <c r="B98" s="137" t="s">
        <v>12</v>
      </c>
      <c r="C98" s="139" t="s">
        <v>166</v>
      </c>
      <c r="D98" s="134">
        <v>5</v>
      </c>
      <c r="E98" s="133">
        <f>D98*30</f>
        <v>150</v>
      </c>
      <c r="F98" s="133">
        <v>72</v>
      </c>
      <c r="G98" s="133">
        <v>36</v>
      </c>
      <c r="H98" s="133">
        <v>36</v>
      </c>
      <c r="I98" s="133"/>
      <c r="J98" s="133">
        <v>78</v>
      </c>
      <c r="K98" s="134">
        <v>5</v>
      </c>
      <c r="L98" s="133" t="s">
        <v>14</v>
      </c>
      <c r="M98" s="134">
        <v>48</v>
      </c>
    </row>
    <row r="99" spans="1:13" ht="14.45" customHeight="1" x14ac:dyDescent="0.25">
      <c r="A99" s="137" t="s">
        <v>11</v>
      </c>
      <c r="B99" s="137" t="s">
        <v>23</v>
      </c>
      <c r="C99" s="139" t="s">
        <v>311</v>
      </c>
      <c r="D99" s="134">
        <v>4</v>
      </c>
      <c r="E99" s="133">
        <f t="shared" si="36"/>
        <v>120</v>
      </c>
      <c r="F99" s="133">
        <f t="shared" si="37"/>
        <v>54</v>
      </c>
      <c r="G99" s="133">
        <v>27</v>
      </c>
      <c r="H99" s="133">
        <v>27</v>
      </c>
      <c r="I99" s="133"/>
      <c r="J99" s="133">
        <f t="shared" si="38"/>
        <v>66</v>
      </c>
      <c r="K99" s="134">
        <f t="shared" ref="K99:K100" si="40">F99/18</f>
        <v>3</v>
      </c>
      <c r="L99" s="133" t="s">
        <v>13</v>
      </c>
      <c r="M99" s="134">
        <f t="shared" si="39"/>
        <v>45</v>
      </c>
    </row>
    <row r="100" spans="1:13" ht="14.45" customHeight="1" x14ac:dyDescent="0.25">
      <c r="A100" s="137" t="s">
        <v>11</v>
      </c>
      <c r="B100" s="137" t="s">
        <v>23</v>
      </c>
      <c r="C100" s="139" t="s">
        <v>312</v>
      </c>
      <c r="D100" s="134">
        <v>4</v>
      </c>
      <c r="E100" s="133">
        <f t="shared" si="36"/>
        <v>120</v>
      </c>
      <c r="F100" s="133">
        <f t="shared" si="37"/>
        <v>54</v>
      </c>
      <c r="G100" s="133">
        <v>27</v>
      </c>
      <c r="H100" s="133">
        <v>27</v>
      </c>
      <c r="I100" s="133"/>
      <c r="J100" s="133">
        <f t="shared" si="38"/>
        <v>66</v>
      </c>
      <c r="K100" s="134">
        <f t="shared" si="40"/>
        <v>3</v>
      </c>
      <c r="L100" s="133" t="s">
        <v>14</v>
      </c>
      <c r="M100" s="134">
        <f t="shared" si="39"/>
        <v>45</v>
      </c>
    </row>
    <row r="101" spans="1:13" x14ac:dyDescent="0.25">
      <c r="A101" s="137"/>
      <c r="B101" s="137"/>
      <c r="C101" s="144" t="s">
        <v>15</v>
      </c>
      <c r="D101" s="151">
        <v>30</v>
      </c>
      <c r="E101" s="151">
        <f t="shared" ref="E101:K101" si="41">SUM(E94:E100)</f>
        <v>900</v>
      </c>
      <c r="F101" s="151">
        <f t="shared" si="41"/>
        <v>324</v>
      </c>
      <c r="G101" s="151">
        <f t="shared" si="41"/>
        <v>162</v>
      </c>
      <c r="H101" s="151">
        <f t="shared" si="41"/>
        <v>162</v>
      </c>
      <c r="I101" s="151">
        <f t="shared" si="41"/>
        <v>0</v>
      </c>
      <c r="J101" s="151">
        <f t="shared" si="41"/>
        <v>576</v>
      </c>
      <c r="K101" s="151">
        <f t="shared" si="41"/>
        <v>19</v>
      </c>
      <c r="L101" s="151"/>
      <c r="M101" s="151"/>
    </row>
    <row r="102" spans="1:13" ht="12" customHeight="1" x14ac:dyDescent="0.25">
      <c r="A102" s="137"/>
      <c r="B102" s="137"/>
      <c r="C102" s="146" t="s">
        <v>16</v>
      </c>
      <c r="D102" s="147">
        <f>30-D101</f>
        <v>0</v>
      </c>
      <c r="E102" s="147"/>
      <c r="F102" s="147"/>
      <c r="G102" s="147"/>
      <c r="H102" s="147"/>
      <c r="I102" s="147"/>
      <c r="J102" s="147"/>
      <c r="K102" s="147"/>
      <c r="L102" s="147"/>
      <c r="M102" s="147"/>
    </row>
    <row r="103" spans="1:13" x14ac:dyDescent="0.25">
      <c r="A103" s="137"/>
      <c r="B103" s="137"/>
      <c r="C103" s="142" t="s">
        <v>160</v>
      </c>
      <c r="D103" s="143"/>
      <c r="E103" s="143"/>
      <c r="F103" s="143"/>
      <c r="G103" s="143"/>
      <c r="H103" s="143"/>
      <c r="I103" s="143"/>
      <c r="J103" s="143"/>
      <c r="K103" s="143"/>
      <c r="L103" s="143"/>
      <c r="M103" s="143"/>
    </row>
    <row r="104" spans="1:13" x14ac:dyDescent="0.25">
      <c r="A104" s="137"/>
      <c r="B104" s="137"/>
      <c r="C104" s="444" t="s">
        <v>0</v>
      </c>
      <c r="D104" s="445" t="s">
        <v>1</v>
      </c>
      <c r="E104" s="446" t="s">
        <v>2</v>
      </c>
      <c r="F104" s="446"/>
      <c r="G104" s="446"/>
      <c r="H104" s="446"/>
      <c r="I104" s="446"/>
      <c r="J104" s="447"/>
      <c r="K104" s="445" t="s">
        <v>3</v>
      </c>
      <c r="L104" s="445" t="s">
        <v>4</v>
      </c>
      <c r="M104" s="445" t="s">
        <v>5</v>
      </c>
    </row>
    <row r="105" spans="1:13" x14ac:dyDescent="0.25">
      <c r="A105" s="137"/>
      <c r="B105" s="137"/>
      <c r="C105" s="444"/>
      <c r="D105" s="445"/>
      <c r="E105" s="445" t="s">
        <v>6</v>
      </c>
      <c r="F105" s="448" t="s">
        <v>7</v>
      </c>
      <c r="G105" s="448"/>
      <c r="H105" s="448"/>
      <c r="I105" s="448"/>
      <c r="J105" s="445" t="s">
        <v>18</v>
      </c>
      <c r="K105" s="445"/>
      <c r="L105" s="445"/>
      <c r="M105" s="445"/>
    </row>
    <row r="106" spans="1:13" x14ac:dyDescent="0.25">
      <c r="A106" s="137"/>
      <c r="B106" s="137"/>
      <c r="C106" s="444"/>
      <c r="D106" s="445"/>
      <c r="E106" s="447"/>
      <c r="F106" s="445" t="s">
        <v>9</v>
      </c>
      <c r="G106" s="446" t="s">
        <v>10</v>
      </c>
      <c r="H106" s="447"/>
      <c r="I106" s="447"/>
      <c r="J106" s="447"/>
      <c r="K106" s="445"/>
      <c r="L106" s="445"/>
      <c r="M106" s="445"/>
    </row>
    <row r="107" spans="1:13" ht="5.25" customHeight="1" x14ac:dyDescent="0.25">
      <c r="A107" s="137"/>
      <c r="B107" s="137"/>
      <c r="C107" s="444"/>
      <c r="D107" s="445"/>
      <c r="E107" s="447"/>
      <c r="F107" s="449"/>
      <c r="G107" s="445" t="s">
        <v>19</v>
      </c>
      <c r="H107" s="445" t="s">
        <v>20</v>
      </c>
      <c r="I107" s="445" t="s">
        <v>21</v>
      </c>
      <c r="J107" s="447"/>
      <c r="K107" s="445"/>
      <c r="L107" s="445"/>
      <c r="M107" s="445"/>
    </row>
    <row r="108" spans="1:13" x14ac:dyDescent="0.25">
      <c r="A108" s="137"/>
      <c r="B108" s="137"/>
      <c r="C108" s="444"/>
      <c r="D108" s="445"/>
      <c r="E108" s="447"/>
      <c r="F108" s="449"/>
      <c r="G108" s="445"/>
      <c r="H108" s="445"/>
      <c r="I108" s="445"/>
      <c r="J108" s="447"/>
      <c r="K108" s="445"/>
      <c r="L108" s="445"/>
      <c r="M108" s="445"/>
    </row>
    <row r="109" spans="1:13" ht="7.5" customHeight="1" x14ac:dyDescent="0.25">
      <c r="A109" s="137"/>
      <c r="B109" s="137"/>
      <c r="C109" s="444"/>
      <c r="D109" s="445"/>
      <c r="E109" s="447"/>
      <c r="F109" s="449"/>
      <c r="G109" s="445"/>
      <c r="H109" s="445"/>
      <c r="I109" s="445"/>
      <c r="J109" s="447"/>
      <c r="K109" s="445"/>
      <c r="L109" s="445"/>
      <c r="M109" s="445"/>
    </row>
    <row r="110" spans="1:13" hidden="1" x14ac:dyDescent="0.25">
      <c r="A110" s="137"/>
      <c r="B110" s="137"/>
      <c r="C110" s="444"/>
      <c r="D110" s="445"/>
      <c r="E110" s="447"/>
      <c r="F110" s="449"/>
      <c r="G110" s="445"/>
      <c r="H110" s="445"/>
      <c r="I110" s="445"/>
      <c r="J110" s="447"/>
      <c r="K110" s="445"/>
      <c r="L110" s="445"/>
      <c r="M110" s="445"/>
    </row>
    <row r="111" spans="1:13" x14ac:dyDescent="0.25">
      <c r="A111" s="137" t="s">
        <v>13</v>
      </c>
      <c r="B111" s="137" t="s">
        <v>12</v>
      </c>
      <c r="C111" s="157" t="s">
        <v>46</v>
      </c>
      <c r="D111" s="134">
        <v>3</v>
      </c>
      <c r="E111" s="133">
        <f t="shared" ref="E111" si="42">D111*30</f>
        <v>90</v>
      </c>
      <c r="F111" s="133">
        <f t="shared" ref="F111" si="43">G111+H111+I111</f>
        <v>30</v>
      </c>
      <c r="G111" s="133">
        <v>15</v>
      </c>
      <c r="H111" s="133">
        <v>15</v>
      </c>
      <c r="I111" s="133"/>
      <c r="J111" s="133">
        <f t="shared" ref="J111" si="44">E111-F111</f>
        <v>60</v>
      </c>
      <c r="K111" s="134">
        <v>2</v>
      </c>
      <c r="L111" s="133" t="s">
        <v>13</v>
      </c>
      <c r="M111" s="134">
        <f t="shared" ref="M111" si="45">F111/E111*100</f>
        <v>33.333333333333329</v>
      </c>
    </row>
    <row r="112" spans="1:13" x14ac:dyDescent="0.25">
      <c r="A112" s="137" t="s">
        <v>11</v>
      </c>
      <c r="B112" s="137" t="s">
        <v>12</v>
      </c>
      <c r="C112" s="139" t="s">
        <v>47</v>
      </c>
      <c r="D112" s="134">
        <v>5</v>
      </c>
      <c r="E112" s="133">
        <v>150</v>
      </c>
      <c r="F112" s="133">
        <v>75</v>
      </c>
      <c r="G112" s="133">
        <v>30</v>
      </c>
      <c r="H112" s="133">
        <v>45</v>
      </c>
      <c r="I112" s="133"/>
      <c r="J112" s="133">
        <v>75</v>
      </c>
      <c r="K112" s="134">
        <v>5</v>
      </c>
      <c r="L112" s="133" t="s">
        <v>14</v>
      </c>
      <c r="M112" s="134">
        <f>F112/E112*100</f>
        <v>50</v>
      </c>
    </row>
    <row r="113" spans="1:13" x14ac:dyDescent="0.25">
      <c r="A113" s="137" t="s">
        <v>11</v>
      </c>
      <c r="B113" s="137" t="s">
        <v>12</v>
      </c>
      <c r="C113" s="139" t="s">
        <v>166</v>
      </c>
      <c r="D113" s="134">
        <v>6</v>
      </c>
      <c r="E113" s="133">
        <v>180</v>
      </c>
      <c r="F113" s="133">
        <v>90</v>
      </c>
      <c r="G113" s="133">
        <v>30</v>
      </c>
      <c r="H113" s="133">
        <v>45</v>
      </c>
      <c r="I113" s="133">
        <v>15</v>
      </c>
      <c r="J113" s="133">
        <v>90</v>
      </c>
      <c r="K113" s="134">
        <v>6</v>
      </c>
      <c r="L113" s="133" t="s">
        <v>14</v>
      </c>
      <c r="M113" s="134">
        <f>F113/E113*100</f>
        <v>50</v>
      </c>
    </row>
    <row r="114" spans="1:13" x14ac:dyDescent="0.25">
      <c r="A114" s="137" t="s">
        <v>11</v>
      </c>
      <c r="B114" s="137" t="s">
        <v>12</v>
      </c>
      <c r="C114" s="139" t="s">
        <v>48</v>
      </c>
      <c r="D114" s="134">
        <v>1</v>
      </c>
      <c r="E114" s="133">
        <f>D114*30</f>
        <v>30</v>
      </c>
      <c r="F114" s="133">
        <f>G114+H114+I114</f>
        <v>0</v>
      </c>
      <c r="G114" s="133"/>
      <c r="H114" s="133"/>
      <c r="I114" s="133"/>
      <c r="J114" s="133">
        <f>E114-F114</f>
        <v>30</v>
      </c>
      <c r="K114" s="134">
        <f>F114/18</f>
        <v>0</v>
      </c>
      <c r="L114" s="133" t="s">
        <v>22</v>
      </c>
      <c r="M114" s="134">
        <f>F114/E114*100</f>
        <v>0</v>
      </c>
    </row>
    <row r="115" spans="1:13" x14ac:dyDescent="0.25">
      <c r="A115" s="137" t="s">
        <v>11</v>
      </c>
      <c r="B115" s="137" t="s">
        <v>12</v>
      </c>
      <c r="C115" s="139" t="s">
        <v>208</v>
      </c>
      <c r="D115" s="134">
        <v>6</v>
      </c>
      <c r="E115" s="133">
        <f>D115*30</f>
        <v>180</v>
      </c>
      <c r="F115" s="133">
        <f>G115+H115+I115</f>
        <v>75</v>
      </c>
      <c r="G115" s="133">
        <v>30</v>
      </c>
      <c r="H115" s="133">
        <v>30</v>
      </c>
      <c r="I115" s="133">
        <v>15</v>
      </c>
      <c r="J115" s="133">
        <f>E115-F115</f>
        <v>105</v>
      </c>
      <c r="K115" s="134">
        <v>5</v>
      </c>
      <c r="L115" s="133" t="s">
        <v>14</v>
      </c>
      <c r="M115" s="134">
        <f>F115/E115*100</f>
        <v>41.666666666666671</v>
      </c>
    </row>
    <row r="116" spans="1:13" x14ac:dyDescent="0.25">
      <c r="A116" s="137" t="s">
        <v>11</v>
      </c>
      <c r="B116" s="137" t="s">
        <v>23</v>
      </c>
      <c r="C116" s="139" t="s">
        <v>305</v>
      </c>
      <c r="D116" s="134">
        <v>4</v>
      </c>
      <c r="E116" s="133">
        <f>D116*30</f>
        <v>120</v>
      </c>
      <c r="F116" s="133">
        <f>G116+H116+I116</f>
        <v>60</v>
      </c>
      <c r="G116" s="133">
        <v>30</v>
      </c>
      <c r="H116" s="133">
        <v>30</v>
      </c>
      <c r="I116" s="133"/>
      <c r="J116" s="133">
        <f>E116-F116</f>
        <v>60</v>
      </c>
      <c r="K116" s="134">
        <f>F116/15</f>
        <v>4</v>
      </c>
      <c r="L116" s="133" t="s">
        <v>14</v>
      </c>
      <c r="M116" s="134">
        <f>F116/E116*100</f>
        <v>50</v>
      </c>
    </row>
    <row r="117" spans="1:13" x14ac:dyDescent="0.25">
      <c r="A117" s="137" t="s">
        <v>11</v>
      </c>
      <c r="B117" s="137" t="s">
        <v>23</v>
      </c>
      <c r="C117" s="139" t="s">
        <v>306</v>
      </c>
      <c r="D117" s="134">
        <v>4</v>
      </c>
      <c r="E117" s="133">
        <f t="shared" ref="E117:E118" si="46">D117*30</f>
        <v>120</v>
      </c>
      <c r="F117" s="133">
        <f t="shared" ref="F117:F118" si="47">G117+H117+I117</f>
        <v>45</v>
      </c>
      <c r="G117" s="133">
        <v>15</v>
      </c>
      <c r="H117" s="133"/>
      <c r="I117" s="133">
        <v>30</v>
      </c>
      <c r="J117" s="133">
        <f t="shared" ref="J117:J118" si="48">E117-F117</f>
        <v>75</v>
      </c>
      <c r="K117" s="134">
        <f t="shared" ref="K117:K118" si="49">F117/15</f>
        <v>3</v>
      </c>
      <c r="L117" s="133" t="s">
        <v>13</v>
      </c>
      <c r="M117" s="134">
        <f t="shared" ref="M117:M118" si="50">F117/E117*100</f>
        <v>37.5</v>
      </c>
    </row>
    <row r="118" spans="1:13" x14ac:dyDescent="0.25">
      <c r="A118" s="137" t="s">
        <v>11</v>
      </c>
      <c r="B118" s="137" t="s">
        <v>23</v>
      </c>
      <c r="C118" s="139" t="s">
        <v>307</v>
      </c>
      <c r="D118" s="134">
        <v>4</v>
      </c>
      <c r="E118" s="133">
        <f t="shared" si="46"/>
        <v>120</v>
      </c>
      <c r="F118" s="133">
        <f t="shared" si="47"/>
        <v>60</v>
      </c>
      <c r="G118" s="133">
        <v>30</v>
      </c>
      <c r="H118" s="133"/>
      <c r="I118" s="133">
        <v>30</v>
      </c>
      <c r="J118" s="133">
        <f t="shared" si="48"/>
        <v>60</v>
      </c>
      <c r="K118" s="134">
        <f t="shared" si="49"/>
        <v>4</v>
      </c>
      <c r="L118" s="133" t="s">
        <v>13</v>
      </c>
      <c r="M118" s="134">
        <f t="shared" si="50"/>
        <v>50</v>
      </c>
    </row>
    <row r="119" spans="1:13" x14ac:dyDescent="0.25">
      <c r="A119" s="137"/>
      <c r="B119" s="137"/>
      <c r="C119" s="144" t="s">
        <v>15</v>
      </c>
      <c r="D119" s="151">
        <f>SUM(D111:D118)</f>
        <v>33</v>
      </c>
      <c r="E119" s="151">
        <f t="shared" ref="E119:L119" si="51">SUM(E111:E118)</f>
        <v>990</v>
      </c>
      <c r="F119" s="151">
        <f t="shared" si="51"/>
        <v>435</v>
      </c>
      <c r="G119" s="151">
        <f t="shared" si="51"/>
        <v>180</v>
      </c>
      <c r="H119" s="151">
        <f t="shared" si="51"/>
        <v>165</v>
      </c>
      <c r="I119" s="151">
        <f t="shared" si="51"/>
        <v>90</v>
      </c>
      <c r="J119" s="151">
        <f t="shared" si="51"/>
        <v>555</v>
      </c>
      <c r="K119" s="151">
        <f t="shared" si="51"/>
        <v>29</v>
      </c>
      <c r="L119" s="151">
        <f t="shared" si="51"/>
        <v>0</v>
      </c>
      <c r="M119" s="151"/>
    </row>
    <row r="120" spans="1:13" ht="11.25" customHeight="1" x14ac:dyDescent="0.25">
      <c r="A120" s="137"/>
      <c r="B120" s="137"/>
      <c r="C120" s="146" t="s">
        <v>16</v>
      </c>
      <c r="D120" s="147">
        <f>30-D119</f>
        <v>-3</v>
      </c>
      <c r="E120" s="143"/>
      <c r="F120" s="143"/>
      <c r="G120" s="143"/>
      <c r="H120" s="143"/>
      <c r="I120" s="143"/>
      <c r="J120" s="143"/>
      <c r="K120" s="143"/>
      <c r="L120" s="143"/>
      <c r="M120" s="143"/>
    </row>
    <row r="121" spans="1:13" x14ac:dyDescent="0.25">
      <c r="A121" s="137"/>
      <c r="B121" s="137"/>
      <c r="C121" s="142" t="s">
        <v>261</v>
      </c>
      <c r="D121" s="143"/>
      <c r="E121" s="143"/>
      <c r="F121" s="143"/>
      <c r="G121" s="143"/>
      <c r="H121" s="143"/>
      <c r="I121" s="143"/>
      <c r="J121" s="143"/>
      <c r="K121" s="143"/>
      <c r="L121" s="143"/>
      <c r="M121" s="143"/>
    </row>
    <row r="122" spans="1:13" x14ac:dyDescent="0.25">
      <c r="A122" s="137"/>
      <c r="B122" s="137"/>
      <c r="C122" s="444" t="s">
        <v>0</v>
      </c>
      <c r="D122" s="445" t="s">
        <v>1</v>
      </c>
      <c r="E122" s="446" t="s">
        <v>2</v>
      </c>
      <c r="F122" s="446"/>
      <c r="G122" s="446"/>
      <c r="H122" s="446"/>
      <c r="I122" s="446"/>
      <c r="J122" s="447"/>
      <c r="K122" s="445" t="s">
        <v>3</v>
      </c>
      <c r="L122" s="445" t="s">
        <v>4</v>
      </c>
      <c r="M122" s="445" t="s">
        <v>5</v>
      </c>
    </row>
    <row r="123" spans="1:13" ht="9" customHeight="1" x14ac:dyDescent="0.25">
      <c r="A123" s="137"/>
      <c r="B123" s="137"/>
      <c r="C123" s="444"/>
      <c r="D123" s="445"/>
      <c r="E123" s="445" t="s">
        <v>6</v>
      </c>
      <c r="F123" s="448" t="s">
        <v>7</v>
      </c>
      <c r="G123" s="448"/>
      <c r="H123" s="448"/>
      <c r="I123" s="448"/>
      <c r="J123" s="445" t="s">
        <v>18</v>
      </c>
      <c r="K123" s="445"/>
      <c r="L123" s="445"/>
      <c r="M123" s="445"/>
    </row>
    <row r="124" spans="1:13" ht="9" customHeight="1" x14ac:dyDescent="0.25">
      <c r="A124" s="137"/>
      <c r="B124" s="137"/>
      <c r="C124" s="444"/>
      <c r="D124" s="445"/>
      <c r="E124" s="447"/>
      <c r="F124" s="445" t="s">
        <v>9</v>
      </c>
      <c r="G124" s="446" t="s">
        <v>10</v>
      </c>
      <c r="H124" s="447"/>
      <c r="I124" s="447"/>
      <c r="J124" s="447"/>
      <c r="K124" s="445"/>
      <c r="L124" s="445"/>
      <c r="M124" s="445"/>
    </row>
    <row r="125" spans="1:13" x14ac:dyDescent="0.25">
      <c r="A125" s="137"/>
      <c r="B125" s="137"/>
      <c r="C125" s="444"/>
      <c r="D125" s="445"/>
      <c r="E125" s="447"/>
      <c r="F125" s="449"/>
      <c r="G125" s="445" t="s">
        <v>19</v>
      </c>
      <c r="H125" s="445" t="s">
        <v>20</v>
      </c>
      <c r="I125" s="445" t="s">
        <v>21</v>
      </c>
      <c r="J125" s="447"/>
      <c r="K125" s="445"/>
      <c r="L125" s="445"/>
      <c r="M125" s="445"/>
    </row>
    <row r="126" spans="1:13" ht="7.5" customHeight="1" x14ac:dyDescent="0.25">
      <c r="A126" s="137"/>
      <c r="B126" s="137"/>
      <c r="C126" s="444"/>
      <c r="D126" s="445"/>
      <c r="E126" s="447"/>
      <c r="F126" s="449"/>
      <c r="G126" s="445"/>
      <c r="H126" s="445"/>
      <c r="I126" s="445"/>
      <c r="J126" s="447"/>
      <c r="K126" s="445"/>
      <c r="L126" s="445"/>
      <c r="M126" s="445"/>
    </row>
    <row r="127" spans="1:13" x14ac:dyDescent="0.25">
      <c r="A127" s="137"/>
      <c r="B127" s="137"/>
      <c r="C127" s="444"/>
      <c r="D127" s="445"/>
      <c r="E127" s="447"/>
      <c r="F127" s="449"/>
      <c r="G127" s="445"/>
      <c r="H127" s="445"/>
      <c r="I127" s="445"/>
      <c r="J127" s="447"/>
      <c r="K127" s="445"/>
      <c r="L127" s="445"/>
      <c r="M127" s="445"/>
    </row>
    <row r="128" spans="1:13" ht="5.25" customHeight="1" x14ac:dyDescent="0.25">
      <c r="A128" s="137"/>
      <c r="B128" s="137"/>
      <c r="C128" s="444"/>
      <c r="D128" s="445"/>
      <c r="E128" s="447"/>
      <c r="F128" s="449"/>
      <c r="G128" s="445"/>
      <c r="H128" s="445"/>
      <c r="I128" s="445"/>
      <c r="J128" s="447"/>
      <c r="K128" s="445"/>
      <c r="L128" s="445"/>
      <c r="M128" s="445"/>
    </row>
    <row r="129" spans="1:13" ht="25.5" x14ac:dyDescent="0.25">
      <c r="A129" s="137" t="s">
        <v>11</v>
      </c>
      <c r="B129" s="137" t="s">
        <v>12</v>
      </c>
      <c r="C129" s="144" t="s">
        <v>243</v>
      </c>
      <c r="D129" s="135">
        <v>3</v>
      </c>
      <c r="E129" s="133">
        <f>D129*30</f>
        <v>90</v>
      </c>
      <c r="F129" s="133">
        <f>G129+H129+I129</f>
        <v>0</v>
      </c>
      <c r="G129" s="133"/>
      <c r="H129" s="133"/>
      <c r="I129" s="133"/>
      <c r="J129" s="133">
        <f>E129-F129</f>
        <v>90</v>
      </c>
      <c r="K129" s="134">
        <f>F129/17</f>
        <v>0</v>
      </c>
      <c r="L129" s="133"/>
      <c r="M129" s="134">
        <f>F129/E129*100</f>
        <v>0</v>
      </c>
    </row>
    <row r="130" spans="1:13" x14ac:dyDescent="0.25">
      <c r="A130" s="137" t="s">
        <v>11</v>
      </c>
      <c r="B130" s="137" t="s">
        <v>12</v>
      </c>
      <c r="C130" s="139" t="s">
        <v>337</v>
      </c>
      <c r="D130" s="134">
        <v>6</v>
      </c>
      <c r="E130" s="133">
        <f t="shared" ref="E130:E135" si="52">D130*30</f>
        <v>180</v>
      </c>
      <c r="F130" s="133">
        <f t="shared" ref="F130:F135" si="53">G130+H130+I130</f>
        <v>0</v>
      </c>
      <c r="G130" s="133"/>
      <c r="H130" s="133"/>
      <c r="I130" s="133"/>
      <c r="J130" s="133">
        <f t="shared" ref="J130:J135" si="54">E130-F130</f>
        <v>180</v>
      </c>
      <c r="K130" s="134">
        <f t="shared" ref="K130" si="55">F130/17</f>
        <v>0</v>
      </c>
      <c r="L130" s="133" t="s">
        <v>22</v>
      </c>
      <c r="M130" s="134">
        <f t="shared" ref="M130:M135" si="56">F130/E130*100</f>
        <v>0</v>
      </c>
    </row>
    <row r="131" spans="1:13" x14ac:dyDescent="0.25">
      <c r="A131" s="137" t="s">
        <v>13</v>
      </c>
      <c r="B131" s="137" t="s">
        <v>12</v>
      </c>
      <c r="C131" s="139" t="s">
        <v>33</v>
      </c>
      <c r="D131" s="134">
        <v>2</v>
      </c>
      <c r="E131" s="133">
        <f>D131*30</f>
        <v>60</v>
      </c>
      <c r="F131" s="133">
        <v>34</v>
      </c>
      <c r="G131" s="133"/>
      <c r="H131" s="133"/>
      <c r="I131" s="133">
        <v>34</v>
      </c>
      <c r="J131" s="133">
        <f>E131-F131</f>
        <v>26</v>
      </c>
      <c r="K131" s="134">
        <v>2</v>
      </c>
      <c r="L131" s="133" t="s">
        <v>13</v>
      </c>
      <c r="M131" s="134">
        <v>56.6</v>
      </c>
    </row>
    <row r="132" spans="1:13" x14ac:dyDescent="0.25">
      <c r="A132" s="137" t="s">
        <v>11</v>
      </c>
      <c r="B132" s="137" t="s">
        <v>23</v>
      </c>
      <c r="C132" s="139" t="s">
        <v>313</v>
      </c>
      <c r="D132" s="134">
        <v>4</v>
      </c>
      <c r="E132" s="133">
        <f t="shared" si="52"/>
        <v>120</v>
      </c>
      <c r="F132" s="133">
        <f t="shared" si="53"/>
        <v>52</v>
      </c>
      <c r="G132" s="133">
        <v>34</v>
      </c>
      <c r="H132" s="133">
        <v>18</v>
      </c>
      <c r="I132" s="133"/>
      <c r="J132" s="133">
        <f t="shared" si="54"/>
        <v>68</v>
      </c>
      <c r="K132" s="134">
        <v>4</v>
      </c>
      <c r="L132" s="133" t="s">
        <v>13</v>
      </c>
      <c r="M132" s="134">
        <f t="shared" si="56"/>
        <v>43.333333333333336</v>
      </c>
    </row>
    <row r="133" spans="1:13" x14ac:dyDescent="0.25">
      <c r="A133" s="137" t="s">
        <v>11</v>
      </c>
      <c r="B133" s="137" t="s">
        <v>23</v>
      </c>
      <c r="C133" s="139" t="s">
        <v>314</v>
      </c>
      <c r="D133" s="135">
        <v>4</v>
      </c>
      <c r="E133" s="133">
        <f t="shared" si="52"/>
        <v>120</v>
      </c>
      <c r="F133" s="133">
        <f t="shared" si="53"/>
        <v>52</v>
      </c>
      <c r="G133" s="133">
        <v>34</v>
      </c>
      <c r="H133" s="133">
        <v>18</v>
      </c>
      <c r="I133" s="133"/>
      <c r="J133" s="133">
        <f t="shared" si="54"/>
        <v>68</v>
      </c>
      <c r="K133" s="134">
        <v>4</v>
      </c>
      <c r="L133" s="133" t="s">
        <v>14</v>
      </c>
      <c r="M133" s="134">
        <f t="shared" si="56"/>
        <v>43.333333333333336</v>
      </c>
    </row>
    <row r="134" spans="1:13" x14ac:dyDescent="0.25">
      <c r="A134" s="137" t="s">
        <v>11</v>
      </c>
      <c r="B134" s="137" t="s">
        <v>23</v>
      </c>
      <c r="C134" s="139" t="s">
        <v>315</v>
      </c>
      <c r="D134" s="134">
        <v>4</v>
      </c>
      <c r="E134" s="133">
        <f t="shared" ref="E134" si="57">D134*30</f>
        <v>120</v>
      </c>
      <c r="F134" s="133">
        <f t="shared" ref="F134" si="58">G134+H134+I134</f>
        <v>52</v>
      </c>
      <c r="G134" s="133">
        <v>34</v>
      </c>
      <c r="H134" s="133">
        <v>18</v>
      </c>
      <c r="I134" s="133"/>
      <c r="J134" s="133">
        <f t="shared" ref="J134" si="59">E134-F134</f>
        <v>68</v>
      </c>
      <c r="K134" s="134">
        <v>4</v>
      </c>
      <c r="L134" s="133" t="s">
        <v>13</v>
      </c>
      <c r="M134" s="134">
        <f t="shared" ref="M134" si="60">F134/E134*100</f>
        <v>43.333333333333336</v>
      </c>
    </row>
    <row r="135" spans="1:13" x14ac:dyDescent="0.25">
      <c r="A135" s="137" t="s">
        <v>11</v>
      </c>
      <c r="B135" s="137" t="s">
        <v>23</v>
      </c>
      <c r="C135" s="139" t="s">
        <v>316</v>
      </c>
      <c r="D135" s="134">
        <v>4</v>
      </c>
      <c r="E135" s="133">
        <f t="shared" si="52"/>
        <v>120</v>
      </c>
      <c r="F135" s="133">
        <f t="shared" si="53"/>
        <v>68</v>
      </c>
      <c r="G135" s="133">
        <v>34</v>
      </c>
      <c r="H135" s="133">
        <v>34</v>
      </c>
      <c r="I135" s="133"/>
      <c r="J135" s="133">
        <f t="shared" si="54"/>
        <v>52</v>
      </c>
      <c r="K135" s="134">
        <v>5</v>
      </c>
      <c r="L135" s="133" t="s">
        <v>14</v>
      </c>
      <c r="M135" s="134">
        <f t="shared" si="56"/>
        <v>56.666666666666664</v>
      </c>
    </row>
    <row r="136" spans="1:13" x14ac:dyDescent="0.25">
      <c r="A136" s="137"/>
      <c r="B136" s="137"/>
      <c r="C136" s="144" t="s">
        <v>15</v>
      </c>
      <c r="D136" s="151">
        <f t="shared" ref="D136:L136" si="61">SUM(D129:D135)</f>
        <v>27</v>
      </c>
      <c r="E136" s="151">
        <f t="shared" si="61"/>
        <v>810</v>
      </c>
      <c r="F136" s="151">
        <f t="shared" si="61"/>
        <v>258</v>
      </c>
      <c r="G136" s="151">
        <f t="shared" si="61"/>
        <v>136</v>
      </c>
      <c r="H136" s="151">
        <f t="shared" si="61"/>
        <v>88</v>
      </c>
      <c r="I136" s="151">
        <f t="shared" si="61"/>
        <v>34</v>
      </c>
      <c r="J136" s="151">
        <f t="shared" si="61"/>
        <v>552</v>
      </c>
      <c r="K136" s="151">
        <f t="shared" si="61"/>
        <v>19</v>
      </c>
      <c r="L136" s="151">
        <f t="shared" si="61"/>
        <v>0</v>
      </c>
      <c r="M136" s="151"/>
    </row>
    <row r="137" spans="1:13" x14ac:dyDescent="0.25">
      <c r="A137" s="19"/>
      <c r="B137" s="19"/>
      <c r="C137" s="146" t="s">
        <v>16</v>
      </c>
      <c r="D137" s="8">
        <f>30-D136</f>
        <v>3</v>
      </c>
    </row>
    <row r="139" spans="1:13" x14ac:dyDescent="0.25">
      <c r="C139" s="142" t="s">
        <v>15</v>
      </c>
      <c r="D139" s="9">
        <v>240</v>
      </c>
      <c r="E139" s="15">
        <f>E140+E141</f>
        <v>7200</v>
      </c>
      <c r="F139" s="16">
        <f>E139/$E$139*100</f>
        <v>100</v>
      </c>
      <c r="G139" s="17"/>
      <c r="H139" s="18"/>
      <c r="I139" s="18"/>
      <c r="J139" s="18"/>
      <c r="K139" s="18"/>
      <c r="L139" s="18"/>
    </row>
    <row r="140" spans="1:13" ht="15.75" thickBot="1" x14ac:dyDescent="0.3">
      <c r="B140" s="1" t="s">
        <v>12</v>
      </c>
      <c r="C140" s="142" t="s">
        <v>25</v>
      </c>
      <c r="D140" s="42">
        <f>SUMIF(B$10:B$135,B140,D$10:D$135)</f>
        <v>180</v>
      </c>
      <c r="E140" s="19">
        <f>D140*30</f>
        <v>5400</v>
      </c>
      <c r="F140" s="16">
        <f>E140/E$139*100</f>
        <v>75</v>
      </c>
      <c r="G140" s="19"/>
      <c r="I140" s="20"/>
      <c r="J140" s="20"/>
      <c r="K140" s="20"/>
    </row>
    <row r="141" spans="1:13" ht="15.75" thickBot="1" x14ac:dyDescent="0.3">
      <c r="B141" s="1" t="s">
        <v>23</v>
      </c>
      <c r="C141" s="142" t="s">
        <v>26</v>
      </c>
      <c r="D141" s="43">
        <f>SUMIF(B$10:B$135,B141,D$10:D$135)</f>
        <v>60</v>
      </c>
      <c r="E141" s="19">
        <f t="shared" ref="E141:E148" si="62">D141*30</f>
        <v>1800</v>
      </c>
      <c r="F141" s="16">
        <f>E141/E$139*100</f>
        <v>25</v>
      </c>
      <c r="G141" s="19"/>
      <c r="K141" s="20"/>
      <c r="L141" s="20"/>
    </row>
    <row r="142" spans="1:13" x14ac:dyDescent="0.25">
      <c r="D142" s="1"/>
      <c r="E142" s="19"/>
      <c r="F142" s="19"/>
      <c r="G142" s="19"/>
    </row>
    <row r="143" spans="1:13" x14ac:dyDescent="0.25">
      <c r="C143" s="142" t="s">
        <v>29</v>
      </c>
      <c r="D143" s="10">
        <f>D144+D145</f>
        <v>59</v>
      </c>
      <c r="E143" s="21">
        <f t="shared" ref="E143" si="63">E144+E145</f>
        <v>1770</v>
      </c>
      <c r="F143" s="16">
        <f>E143/$E$143*100</f>
        <v>100</v>
      </c>
      <c r="G143" s="19"/>
    </row>
    <row r="144" spans="1:13" x14ac:dyDescent="0.25">
      <c r="A144" s="1" t="s">
        <v>13</v>
      </c>
      <c r="B144" s="1" t="s">
        <v>12</v>
      </c>
      <c r="C144" s="142" t="s">
        <v>25</v>
      </c>
      <c r="D144" s="1">
        <f>SUMIFS(D$10:D$135,A$10:A$135,A144,B$10:B$135,B144)</f>
        <v>47</v>
      </c>
      <c r="E144" s="19">
        <f t="shared" si="62"/>
        <v>1410</v>
      </c>
      <c r="F144" s="16">
        <f>E144/E$143*100</f>
        <v>79.66101694915254</v>
      </c>
      <c r="G144" s="19"/>
    </row>
    <row r="145" spans="1:7" x14ac:dyDescent="0.25">
      <c r="A145" s="1" t="s">
        <v>13</v>
      </c>
      <c r="B145" s="1" t="s">
        <v>23</v>
      </c>
      <c r="C145" s="142" t="s">
        <v>26</v>
      </c>
      <c r="D145" s="1">
        <f>SUMIFS(D$10:D$135,A$10:A$135,A145,B$10:B$135,B145)</f>
        <v>12</v>
      </c>
      <c r="E145" s="19">
        <f t="shared" si="62"/>
        <v>360</v>
      </c>
      <c r="F145" s="16">
        <f>E145/E$143*100</f>
        <v>20.33898305084746</v>
      </c>
      <c r="G145" s="19"/>
    </row>
    <row r="146" spans="1:7" x14ac:dyDescent="0.25">
      <c r="C146" s="142" t="s">
        <v>30</v>
      </c>
      <c r="D146" s="10">
        <f>D147+D148</f>
        <v>181</v>
      </c>
      <c r="E146" s="21">
        <f>E147+E148</f>
        <v>5430</v>
      </c>
      <c r="F146" s="21">
        <f>E146/$E$146*100</f>
        <v>100</v>
      </c>
    </row>
    <row r="147" spans="1:7" x14ac:dyDescent="0.25">
      <c r="A147" s="1" t="s">
        <v>11</v>
      </c>
      <c r="B147" s="1" t="s">
        <v>12</v>
      </c>
      <c r="C147" s="142" t="s">
        <v>25</v>
      </c>
      <c r="D147" s="1">
        <f>SUMIFS(D$10:D$135,A$10:A$135,A147,B$10:B$135,B147)</f>
        <v>133</v>
      </c>
      <c r="E147" s="19">
        <f t="shared" si="62"/>
        <v>3990</v>
      </c>
      <c r="F147" s="13">
        <f>E147/E$146*100</f>
        <v>73.480662983425418</v>
      </c>
    </row>
    <row r="148" spans="1:7" x14ac:dyDescent="0.25">
      <c r="A148" s="1" t="s">
        <v>11</v>
      </c>
      <c r="B148" s="1" t="s">
        <v>23</v>
      </c>
      <c r="C148" s="142" t="s">
        <v>26</v>
      </c>
      <c r="D148" s="1">
        <f>SUMIFS(D$10:D$135,A$10:A$135,A148,B$10:B$135,B148)</f>
        <v>48</v>
      </c>
      <c r="E148" s="19">
        <f t="shared" si="62"/>
        <v>1440</v>
      </c>
      <c r="F148" s="13">
        <f>E148/E$146*100</f>
        <v>26.519337016574585</v>
      </c>
    </row>
  </sheetData>
  <mergeCells count="170">
    <mergeCell ref="C1:M1"/>
    <mergeCell ref="R1:AB1"/>
    <mergeCell ref="C3:C9"/>
    <mergeCell ref="D3:D9"/>
    <mergeCell ref="E3:J3"/>
    <mergeCell ref="K3:K9"/>
    <mergeCell ref="L3:L9"/>
    <mergeCell ref="M3:M9"/>
    <mergeCell ref="R3:R9"/>
    <mergeCell ref="S3:S9"/>
    <mergeCell ref="T3:Y3"/>
    <mergeCell ref="Z3:Z9"/>
    <mergeCell ref="AA3:AA9"/>
    <mergeCell ref="AB3:AB9"/>
    <mergeCell ref="E4:E9"/>
    <mergeCell ref="F4:I4"/>
    <mergeCell ref="J4:J9"/>
    <mergeCell ref="T4:T9"/>
    <mergeCell ref="U4:X4"/>
    <mergeCell ref="Y4:Y9"/>
    <mergeCell ref="F5:F9"/>
    <mergeCell ref="G5:I5"/>
    <mergeCell ref="U5:U9"/>
    <mergeCell ref="V5:X5"/>
    <mergeCell ref="X6:X9"/>
    <mergeCell ref="Z20:Z26"/>
    <mergeCell ref="AA20:AA26"/>
    <mergeCell ref="AB20:AB26"/>
    <mergeCell ref="T21:T26"/>
    <mergeCell ref="U21:X21"/>
    <mergeCell ref="Y21:Y26"/>
    <mergeCell ref="U22:U26"/>
    <mergeCell ref="V22:X22"/>
    <mergeCell ref="V23:V26"/>
    <mergeCell ref="W23:W26"/>
    <mergeCell ref="X23:X26"/>
    <mergeCell ref="T20:Y20"/>
    <mergeCell ref="C38:C44"/>
    <mergeCell ref="D38:D44"/>
    <mergeCell ref="E38:J38"/>
    <mergeCell ref="K38:K44"/>
    <mergeCell ref="G6:G9"/>
    <mergeCell ref="H6:H9"/>
    <mergeCell ref="I6:I9"/>
    <mergeCell ref="V6:V9"/>
    <mergeCell ref="W6:W9"/>
    <mergeCell ref="R20:R26"/>
    <mergeCell ref="S20:S26"/>
    <mergeCell ref="C20:C26"/>
    <mergeCell ref="D20:D26"/>
    <mergeCell ref="E20:J20"/>
    <mergeCell ref="K20:K26"/>
    <mergeCell ref="L20:L26"/>
    <mergeCell ref="M20:M26"/>
    <mergeCell ref="E21:E26"/>
    <mergeCell ref="F21:I21"/>
    <mergeCell ref="J21:J26"/>
    <mergeCell ref="F22:F26"/>
    <mergeCell ref="G22:I22"/>
    <mergeCell ref="G23:G26"/>
    <mergeCell ref="H23:H26"/>
    <mergeCell ref="I23:I26"/>
    <mergeCell ref="L38:L44"/>
    <mergeCell ref="M38:M44"/>
    <mergeCell ref="E39:E44"/>
    <mergeCell ref="F39:I39"/>
    <mergeCell ref="J39:J44"/>
    <mergeCell ref="F40:F44"/>
    <mergeCell ref="G40:I40"/>
    <mergeCell ref="X41:X44"/>
    <mergeCell ref="R38:R44"/>
    <mergeCell ref="S38:S44"/>
    <mergeCell ref="T38:Y38"/>
    <mergeCell ref="V40:X40"/>
    <mergeCell ref="G41:G44"/>
    <mergeCell ref="H41:H44"/>
    <mergeCell ref="I41:I44"/>
    <mergeCell ref="V41:V44"/>
    <mergeCell ref="W41:W44"/>
    <mergeCell ref="Z38:Z44"/>
    <mergeCell ref="AA38:AA44"/>
    <mergeCell ref="AB38:AB44"/>
    <mergeCell ref="T39:T44"/>
    <mergeCell ref="U39:X39"/>
    <mergeCell ref="Y39:Y44"/>
    <mergeCell ref="U40:U44"/>
    <mergeCell ref="Z54:Z60"/>
    <mergeCell ref="AA54:AA60"/>
    <mergeCell ref="AB54:AB60"/>
    <mergeCell ref="T55:T60"/>
    <mergeCell ref="U55:X55"/>
    <mergeCell ref="Y55:Y60"/>
    <mergeCell ref="V56:X56"/>
    <mergeCell ref="V57:V60"/>
    <mergeCell ref="W57:W60"/>
    <mergeCell ref="X57:X60"/>
    <mergeCell ref="C54:C60"/>
    <mergeCell ref="D54:D60"/>
    <mergeCell ref="E54:J54"/>
    <mergeCell ref="K54:K60"/>
    <mergeCell ref="L54:L60"/>
    <mergeCell ref="M54:M60"/>
    <mergeCell ref="E55:E60"/>
    <mergeCell ref="F55:I55"/>
    <mergeCell ref="J55:J60"/>
    <mergeCell ref="F56:F60"/>
    <mergeCell ref="G57:G60"/>
    <mergeCell ref="H57:H60"/>
    <mergeCell ref="I57:I60"/>
    <mergeCell ref="M71:M77"/>
    <mergeCell ref="E72:E77"/>
    <mergeCell ref="F72:I72"/>
    <mergeCell ref="J72:J77"/>
    <mergeCell ref="F73:F77"/>
    <mergeCell ref="G56:I56"/>
    <mergeCell ref="U56:U60"/>
    <mergeCell ref="G73:I73"/>
    <mergeCell ref="G74:G77"/>
    <mergeCell ref="H74:H77"/>
    <mergeCell ref="I74:I77"/>
    <mergeCell ref="R54:R60"/>
    <mergeCell ref="S54:S60"/>
    <mergeCell ref="T54:Y54"/>
    <mergeCell ref="C71:C77"/>
    <mergeCell ref="D71:D77"/>
    <mergeCell ref="E71:J71"/>
    <mergeCell ref="K104:K110"/>
    <mergeCell ref="L104:L110"/>
    <mergeCell ref="K71:K77"/>
    <mergeCell ref="L71:L77"/>
    <mergeCell ref="K87:K93"/>
    <mergeCell ref="L87:L93"/>
    <mergeCell ref="M87:M93"/>
    <mergeCell ref="E88:E93"/>
    <mergeCell ref="F88:I88"/>
    <mergeCell ref="J88:J93"/>
    <mergeCell ref="F89:F93"/>
    <mergeCell ref="G89:I89"/>
    <mergeCell ref="G90:G93"/>
    <mergeCell ref="H90:H93"/>
    <mergeCell ref="C104:C110"/>
    <mergeCell ref="D104:D110"/>
    <mergeCell ref="E104:J104"/>
    <mergeCell ref="C87:C93"/>
    <mergeCell ref="D87:D93"/>
    <mergeCell ref="E87:J87"/>
    <mergeCell ref="I90:I93"/>
    <mergeCell ref="C122:C128"/>
    <mergeCell ref="D122:D128"/>
    <mergeCell ref="E122:J122"/>
    <mergeCell ref="I125:I128"/>
    <mergeCell ref="K122:K128"/>
    <mergeCell ref="L122:L128"/>
    <mergeCell ref="M104:M110"/>
    <mergeCell ref="E105:E110"/>
    <mergeCell ref="F105:I105"/>
    <mergeCell ref="J105:J110"/>
    <mergeCell ref="F106:F110"/>
    <mergeCell ref="G106:I106"/>
    <mergeCell ref="G107:G110"/>
    <mergeCell ref="H107:H110"/>
    <mergeCell ref="I107:I110"/>
    <mergeCell ref="M122:M128"/>
    <mergeCell ref="E123:E128"/>
    <mergeCell ref="F123:I123"/>
    <mergeCell ref="J123:J128"/>
    <mergeCell ref="F124:F128"/>
    <mergeCell ref="G124:I124"/>
    <mergeCell ref="G125:G128"/>
    <mergeCell ref="H125:H128"/>
  </mergeCells>
  <pageMargins left="0.7" right="0.7" top="0.75" bottom="0.75" header="0.3" footer="0.3"/>
  <pageSetup paperSize="9" scale="98" orientation="landscape" r:id="rId1"/>
  <rowBreaks count="4" manualBreakCount="4">
    <brk id="36" max="16383" man="1"/>
    <brk id="69" max="16383" man="1"/>
    <brk id="102" max="16383" man="1"/>
    <brk id="137" max="16383" man="1"/>
  </rowBreaks>
  <colBreaks count="1" manualBreakCount="1">
    <brk id="17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48"/>
  <sheetViews>
    <sheetView view="pageBreakPreview" topLeftCell="A28" zoomScaleNormal="100" zoomScaleSheetLayoutView="100" workbookViewId="0">
      <selection activeCell="C37" sqref="C37"/>
    </sheetView>
  </sheetViews>
  <sheetFormatPr defaultRowHeight="15" x14ac:dyDescent="0.25"/>
  <cols>
    <col min="1" max="1" width="5.85546875" style="1" customWidth="1"/>
    <col min="2" max="2" width="10.85546875" style="1" customWidth="1"/>
    <col min="3" max="3" width="44.42578125" style="2" customWidth="1"/>
    <col min="4" max="4" width="9.140625" style="3"/>
    <col min="5" max="5" width="7.140625" style="13" customWidth="1"/>
    <col min="6" max="6" width="7.28515625" style="13" customWidth="1"/>
    <col min="7" max="9" width="4.42578125" style="13" customWidth="1"/>
    <col min="10" max="10" width="5.5703125" style="13" customWidth="1"/>
    <col min="11" max="11" width="7" style="13" customWidth="1"/>
    <col min="12" max="12" width="7.28515625" style="13" customWidth="1"/>
    <col min="13" max="13" width="9.140625" style="13"/>
  </cols>
  <sheetData>
    <row r="1" spans="1:13" ht="25.5" x14ac:dyDescent="0.25">
      <c r="A1" s="12" t="s">
        <v>27</v>
      </c>
      <c r="B1" s="12" t="s">
        <v>28</v>
      </c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</row>
    <row r="2" spans="1:13" x14ac:dyDescent="0.25">
      <c r="C2" s="2" t="s">
        <v>157</v>
      </c>
    </row>
    <row r="3" spans="1:13" x14ac:dyDescent="0.25">
      <c r="C3" s="456" t="s">
        <v>0</v>
      </c>
      <c r="D3" s="452" t="s">
        <v>1</v>
      </c>
      <c r="E3" s="455" t="s">
        <v>2</v>
      </c>
      <c r="F3" s="455"/>
      <c r="G3" s="455"/>
      <c r="H3" s="455"/>
      <c r="I3" s="455"/>
      <c r="J3" s="400"/>
      <c r="K3" s="452" t="s">
        <v>3</v>
      </c>
      <c r="L3" s="452" t="s">
        <v>4</v>
      </c>
      <c r="M3" s="452" t="s">
        <v>5</v>
      </c>
    </row>
    <row r="4" spans="1:13" x14ac:dyDescent="0.25">
      <c r="C4" s="456"/>
      <c r="D4" s="452"/>
      <c r="E4" s="452" t="s">
        <v>6</v>
      </c>
      <c r="F4" s="453" t="s">
        <v>7</v>
      </c>
      <c r="G4" s="453"/>
      <c r="H4" s="453"/>
      <c r="I4" s="453"/>
      <c r="J4" s="452" t="s">
        <v>8</v>
      </c>
      <c r="K4" s="452"/>
      <c r="L4" s="452"/>
      <c r="M4" s="452"/>
    </row>
    <row r="5" spans="1:13" x14ac:dyDescent="0.25">
      <c r="C5" s="456"/>
      <c r="D5" s="452"/>
      <c r="E5" s="400"/>
      <c r="F5" s="452" t="s">
        <v>9</v>
      </c>
      <c r="G5" s="455" t="s">
        <v>10</v>
      </c>
      <c r="H5" s="400"/>
      <c r="I5" s="400"/>
      <c r="J5" s="400"/>
      <c r="K5" s="452"/>
      <c r="L5" s="452"/>
      <c r="M5" s="452"/>
    </row>
    <row r="6" spans="1:13" ht="15" customHeight="1" x14ac:dyDescent="0.25">
      <c r="C6" s="456"/>
      <c r="D6" s="452"/>
      <c r="E6" s="400"/>
      <c r="F6" s="454"/>
      <c r="G6" s="457" t="s">
        <v>19</v>
      </c>
      <c r="H6" s="457" t="s">
        <v>20</v>
      </c>
      <c r="I6" s="457" t="s">
        <v>21</v>
      </c>
      <c r="J6" s="400"/>
      <c r="K6" s="452"/>
      <c r="L6" s="452"/>
      <c r="M6" s="452"/>
    </row>
    <row r="7" spans="1:13" x14ac:dyDescent="0.25">
      <c r="A7" s="19"/>
      <c r="B7" s="19"/>
      <c r="C7" s="456"/>
      <c r="D7" s="452"/>
      <c r="E7" s="400"/>
      <c r="F7" s="454"/>
      <c r="G7" s="457"/>
      <c r="H7" s="457"/>
      <c r="I7" s="457"/>
      <c r="J7" s="400"/>
      <c r="K7" s="452"/>
      <c r="L7" s="452"/>
      <c r="M7" s="452"/>
    </row>
    <row r="8" spans="1:13" x14ac:dyDescent="0.25">
      <c r="A8" s="19"/>
      <c r="B8" s="19"/>
      <c r="C8" s="456"/>
      <c r="D8" s="452"/>
      <c r="E8" s="400"/>
      <c r="F8" s="454"/>
      <c r="G8" s="457"/>
      <c r="H8" s="457"/>
      <c r="I8" s="457"/>
      <c r="J8" s="400"/>
      <c r="K8" s="452"/>
      <c r="L8" s="452"/>
      <c r="M8" s="452"/>
    </row>
    <row r="9" spans="1:13" ht="2.25" customHeight="1" x14ac:dyDescent="0.25">
      <c r="A9" s="19"/>
      <c r="B9" s="19"/>
      <c r="C9" s="456"/>
      <c r="D9" s="452"/>
      <c r="E9" s="400"/>
      <c r="F9" s="454"/>
      <c r="G9" s="457"/>
      <c r="H9" s="457"/>
      <c r="I9" s="457"/>
      <c r="J9" s="400"/>
      <c r="K9" s="452"/>
      <c r="L9" s="452"/>
      <c r="M9" s="452"/>
    </row>
    <row r="10" spans="1:13" x14ac:dyDescent="0.25">
      <c r="A10" s="19" t="s">
        <v>13</v>
      </c>
      <c r="B10" s="19" t="s">
        <v>12</v>
      </c>
      <c r="C10" s="4" t="s">
        <v>32</v>
      </c>
      <c r="D10" s="5">
        <v>3</v>
      </c>
      <c r="E10" s="11">
        <f>D10*30</f>
        <v>90</v>
      </c>
      <c r="F10" s="11">
        <f t="shared" ref="F10:F22" si="0">G10+H10+I10</f>
        <v>60</v>
      </c>
      <c r="G10" s="11"/>
      <c r="H10" s="11"/>
      <c r="I10" s="11">
        <v>60</v>
      </c>
      <c r="J10" s="11">
        <f>E10-F10</f>
        <v>30</v>
      </c>
      <c r="K10" s="14">
        <f>F10/15</f>
        <v>4</v>
      </c>
      <c r="L10" s="11" t="s">
        <v>13</v>
      </c>
      <c r="M10" s="14">
        <f>F10/E10*100</f>
        <v>66.666666666666657</v>
      </c>
    </row>
    <row r="11" spans="1:13" x14ac:dyDescent="0.25">
      <c r="A11" s="19"/>
      <c r="B11" s="19"/>
      <c r="C11" s="4"/>
      <c r="D11" s="5"/>
      <c r="E11" s="11"/>
      <c r="F11" s="11"/>
      <c r="G11" s="11"/>
      <c r="H11" s="11"/>
      <c r="I11" s="11"/>
      <c r="J11" s="11"/>
      <c r="K11" s="14"/>
      <c r="L11" s="11"/>
      <c r="M11" s="14"/>
    </row>
    <row r="12" spans="1:13" x14ac:dyDescent="0.25">
      <c r="A12" s="19" t="s">
        <v>13</v>
      </c>
      <c r="B12" s="19" t="s">
        <v>12</v>
      </c>
      <c r="C12" s="4" t="s">
        <v>33</v>
      </c>
      <c r="D12" s="14">
        <v>3</v>
      </c>
      <c r="E12" s="11">
        <f t="shared" ref="E12:E22" si="1">D12*30</f>
        <v>90</v>
      </c>
      <c r="F12" s="11">
        <f t="shared" si="0"/>
        <v>30</v>
      </c>
      <c r="G12" s="11"/>
      <c r="H12" s="11"/>
      <c r="I12" s="11">
        <v>30</v>
      </c>
      <c r="J12" s="11">
        <f t="shared" ref="J12:J22" si="2">E12-F12</f>
        <v>60</v>
      </c>
      <c r="K12" s="14">
        <f t="shared" ref="K12:K20" si="3">F12/15</f>
        <v>2</v>
      </c>
      <c r="L12" s="11" t="s">
        <v>13</v>
      </c>
      <c r="M12" s="14">
        <f t="shared" ref="M12:M22" si="4">F12/E12*100</f>
        <v>33.333333333333329</v>
      </c>
    </row>
    <row r="13" spans="1:13" x14ac:dyDescent="0.25">
      <c r="A13" s="19"/>
      <c r="B13" s="19"/>
      <c r="C13" s="4"/>
      <c r="D13" s="14"/>
      <c r="E13" s="11"/>
      <c r="F13" s="11"/>
      <c r="G13" s="11"/>
      <c r="H13" s="11"/>
      <c r="I13" s="11"/>
      <c r="J13" s="11"/>
      <c r="K13" s="14"/>
      <c r="L13" s="11"/>
      <c r="M13" s="14"/>
    </row>
    <row r="14" spans="1:13" x14ac:dyDescent="0.25">
      <c r="A14" s="19" t="s">
        <v>13</v>
      </c>
      <c r="B14" s="19" t="s">
        <v>12</v>
      </c>
      <c r="C14" s="4" t="s">
        <v>34</v>
      </c>
      <c r="D14" s="14">
        <v>7</v>
      </c>
      <c r="E14" s="11">
        <f t="shared" si="1"/>
        <v>210</v>
      </c>
      <c r="F14" s="11">
        <f t="shared" si="0"/>
        <v>75</v>
      </c>
      <c r="G14" s="11">
        <v>45</v>
      </c>
      <c r="H14" s="11"/>
      <c r="I14" s="11">
        <v>30</v>
      </c>
      <c r="J14" s="11">
        <f t="shared" si="2"/>
        <v>135</v>
      </c>
      <c r="K14" s="14">
        <f t="shared" si="3"/>
        <v>5</v>
      </c>
      <c r="L14" s="11" t="s">
        <v>14</v>
      </c>
      <c r="M14" s="14">
        <f t="shared" si="4"/>
        <v>35.714285714285715</v>
      </c>
    </row>
    <row r="15" spans="1:13" x14ac:dyDescent="0.25">
      <c r="A15" s="19"/>
      <c r="B15" s="19"/>
      <c r="C15" s="4"/>
      <c r="D15" s="14"/>
      <c r="E15" s="11"/>
      <c r="F15" s="11"/>
      <c r="G15" s="11"/>
      <c r="H15" s="11"/>
      <c r="I15" s="11"/>
      <c r="J15" s="11"/>
      <c r="K15" s="14"/>
      <c r="L15" s="11"/>
      <c r="M15" s="14"/>
    </row>
    <row r="16" spans="1:13" x14ac:dyDescent="0.25">
      <c r="A16" s="19" t="s">
        <v>13</v>
      </c>
      <c r="B16" s="19" t="s">
        <v>12</v>
      </c>
      <c r="C16" s="4" t="s">
        <v>35</v>
      </c>
      <c r="D16" s="14">
        <v>5</v>
      </c>
      <c r="E16" s="11">
        <f t="shared" si="1"/>
        <v>150</v>
      </c>
      <c r="F16" s="11">
        <f t="shared" si="0"/>
        <v>60</v>
      </c>
      <c r="G16" s="11">
        <v>30</v>
      </c>
      <c r="H16" s="11"/>
      <c r="I16" s="11">
        <v>30</v>
      </c>
      <c r="J16" s="11">
        <f t="shared" si="2"/>
        <v>90</v>
      </c>
      <c r="K16" s="14">
        <f t="shared" si="3"/>
        <v>4</v>
      </c>
      <c r="L16" s="11" t="s">
        <v>22</v>
      </c>
      <c r="M16" s="14">
        <f t="shared" si="4"/>
        <v>40</v>
      </c>
    </row>
    <row r="17" spans="1:13" x14ac:dyDescent="0.25">
      <c r="A17" s="19"/>
      <c r="B17" s="19"/>
      <c r="C17" s="4"/>
      <c r="D17" s="14"/>
      <c r="E17" s="11"/>
      <c r="F17" s="11"/>
      <c r="G17" s="11"/>
      <c r="H17" s="11"/>
      <c r="I17" s="11"/>
      <c r="J17" s="11"/>
      <c r="K17" s="14"/>
      <c r="L17" s="11"/>
      <c r="M17" s="14"/>
    </row>
    <row r="18" spans="1:13" x14ac:dyDescent="0.25">
      <c r="A18" s="19" t="s">
        <v>11</v>
      </c>
      <c r="B18" s="19" t="s">
        <v>12</v>
      </c>
      <c r="C18" s="4" t="s">
        <v>36</v>
      </c>
      <c r="D18" s="14">
        <v>8</v>
      </c>
      <c r="E18" s="11">
        <f t="shared" si="1"/>
        <v>240</v>
      </c>
      <c r="F18" s="11">
        <f t="shared" si="0"/>
        <v>90</v>
      </c>
      <c r="G18" s="11">
        <v>45</v>
      </c>
      <c r="H18" s="11">
        <v>15</v>
      </c>
      <c r="I18" s="11">
        <v>30</v>
      </c>
      <c r="J18" s="11">
        <f t="shared" si="2"/>
        <v>150</v>
      </c>
      <c r="K18" s="14">
        <f t="shared" si="3"/>
        <v>6</v>
      </c>
      <c r="L18" s="11" t="s">
        <v>14</v>
      </c>
      <c r="M18" s="14">
        <f t="shared" si="4"/>
        <v>37.5</v>
      </c>
    </row>
    <row r="19" spans="1:13" x14ac:dyDescent="0.25">
      <c r="A19" s="19"/>
      <c r="B19" s="19"/>
      <c r="C19" s="4"/>
      <c r="D19" s="14"/>
      <c r="E19" s="11"/>
      <c r="F19" s="11"/>
      <c r="G19" s="11"/>
      <c r="H19" s="11"/>
      <c r="I19" s="11"/>
      <c r="J19" s="11"/>
      <c r="K19" s="14"/>
      <c r="L19" s="11"/>
      <c r="M19" s="14"/>
    </row>
    <row r="20" spans="1:13" x14ac:dyDescent="0.25">
      <c r="A20" s="19" t="s">
        <v>13</v>
      </c>
      <c r="B20" s="19" t="s">
        <v>12</v>
      </c>
      <c r="C20" s="4" t="s">
        <v>177</v>
      </c>
      <c r="D20" s="14">
        <v>1</v>
      </c>
      <c r="E20" s="11">
        <f t="shared" si="1"/>
        <v>30</v>
      </c>
      <c r="F20" s="11">
        <f t="shared" si="0"/>
        <v>15</v>
      </c>
      <c r="G20" s="11">
        <v>8</v>
      </c>
      <c r="H20" s="11"/>
      <c r="I20" s="11">
        <v>7</v>
      </c>
      <c r="J20" s="11">
        <f t="shared" si="2"/>
        <v>15</v>
      </c>
      <c r="K20" s="14">
        <f t="shared" si="3"/>
        <v>1</v>
      </c>
      <c r="L20" s="11" t="s">
        <v>13</v>
      </c>
      <c r="M20" s="14">
        <f t="shared" si="4"/>
        <v>50</v>
      </c>
    </row>
    <row r="21" spans="1:13" x14ac:dyDescent="0.25">
      <c r="A21" s="19"/>
      <c r="B21" s="19"/>
      <c r="C21" s="4"/>
      <c r="D21" s="14"/>
      <c r="E21" s="11"/>
      <c r="F21" s="11"/>
      <c r="G21" s="11"/>
      <c r="H21" s="11"/>
      <c r="I21" s="11"/>
      <c r="J21" s="11"/>
      <c r="K21" s="14"/>
      <c r="L21" s="11"/>
      <c r="M21" s="14"/>
    </row>
    <row r="22" spans="1:13" x14ac:dyDescent="0.25">
      <c r="A22" s="19" t="s">
        <v>13</v>
      </c>
      <c r="B22" s="19" t="s">
        <v>12</v>
      </c>
      <c r="C22" s="4" t="s">
        <v>37</v>
      </c>
      <c r="D22" s="14">
        <v>3</v>
      </c>
      <c r="E22" s="11">
        <f t="shared" si="1"/>
        <v>90</v>
      </c>
      <c r="F22" s="11">
        <f t="shared" si="0"/>
        <v>45</v>
      </c>
      <c r="G22" s="11">
        <v>15</v>
      </c>
      <c r="H22" s="11">
        <v>30</v>
      </c>
      <c r="I22" s="11"/>
      <c r="J22" s="11">
        <f t="shared" si="2"/>
        <v>45</v>
      </c>
      <c r="K22" s="14">
        <f>F22/15</f>
        <v>3</v>
      </c>
      <c r="L22" s="11" t="s">
        <v>13</v>
      </c>
      <c r="M22" s="14">
        <f t="shared" si="4"/>
        <v>50</v>
      </c>
    </row>
    <row r="23" spans="1:13" ht="10.5" customHeight="1" x14ac:dyDescent="0.25">
      <c r="A23" s="19"/>
      <c r="B23" s="19"/>
      <c r="C23" s="6" t="s">
        <v>15</v>
      </c>
      <c r="D23" s="45">
        <f t="shared" ref="D23:K23" si="5">SUM(D10:D22)</f>
        <v>30</v>
      </c>
      <c r="E23" s="45">
        <f t="shared" si="5"/>
        <v>900</v>
      </c>
      <c r="F23" s="45">
        <f t="shared" si="5"/>
        <v>375</v>
      </c>
      <c r="G23" s="45">
        <f t="shared" si="5"/>
        <v>143</v>
      </c>
      <c r="H23" s="45">
        <f t="shared" si="5"/>
        <v>45</v>
      </c>
      <c r="I23" s="45">
        <f t="shared" si="5"/>
        <v>187</v>
      </c>
      <c r="J23" s="45">
        <f t="shared" si="5"/>
        <v>525</v>
      </c>
      <c r="K23" s="45">
        <f t="shared" si="5"/>
        <v>25</v>
      </c>
      <c r="L23" s="45"/>
      <c r="M23" s="45"/>
    </row>
    <row r="24" spans="1:13" x14ac:dyDescent="0.25">
      <c r="A24" s="19"/>
      <c r="B24" s="19"/>
      <c r="C24" s="7" t="s">
        <v>16</v>
      </c>
      <c r="D24" s="8">
        <f>30-D23</f>
        <v>0</v>
      </c>
      <c r="E24" s="8"/>
      <c r="F24" s="8"/>
      <c r="G24" s="8"/>
      <c r="H24" s="8"/>
      <c r="I24" s="8"/>
      <c r="J24" s="8"/>
      <c r="K24" s="8"/>
      <c r="L24" s="8"/>
    </row>
    <row r="25" spans="1:13" x14ac:dyDescent="0.25">
      <c r="C25" s="2" t="s">
        <v>17</v>
      </c>
      <c r="D25" s="13"/>
    </row>
    <row r="26" spans="1:13" x14ac:dyDescent="0.25">
      <c r="C26" s="456" t="s">
        <v>0</v>
      </c>
      <c r="D26" s="452" t="s">
        <v>1</v>
      </c>
      <c r="E26" s="455" t="s">
        <v>2</v>
      </c>
      <c r="F26" s="455"/>
      <c r="G26" s="455"/>
      <c r="H26" s="455"/>
      <c r="I26" s="455"/>
      <c r="J26" s="400"/>
      <c r="K26" s="452" t="s">
        <v>3</v>
      </c>
      <c r="L26" s="452" t="s">
        <v>4</v>
      </c>
      <c r="M26" s="452" t="s">
        <v>5</v>
      </c>
    </row>
    <row r="27" spans="1:13" x14ac:dyDescent="0.25">
      <c r="C27" s="456"/>
      <c r="D27" s="452"/>
      <c r="E27" s="452" t="s">
        <v>6</v>
      </c>
      <c r="F27" s="453" t="s">
        <v>7</v>
      </c>
      <c r="G27" s="453"/>
      <c r="H27" s="453"/>
      <c r="I27" s="453"/>
      <c r="J27" s="452" t="s">
        <v>18</v>
      </c>
      <c r="K27" s="452"/>
      <c r="L27" s="452"/>
      <c r="M27" s="452"/>
    </row>
    <row r="28" spans="1:13" x14ac:dyDescent="0.25">
      <c r="C28" s="456"/>
      <c r="D28" s="452"/>
      <c r="E28" s="400"/>
      <c r="F28" s="452" t="s">
        <v>9</v>
      </c>
      <c r="G28" s="455" t="s">
        <v>10</v>
      </c>
      <c r="H28" s="400"/>
      <c r="I28" s="400"/>
      <c r="J28" s="400"/>
      <c r="K28" s="452"/>
      <c r="L28" s="452"/>
      <c r="M28" s="452"/>
    </row>
    <row r="29" spans="1:13" x14ac:dyDescent="0.25">
      <c r="C29" s="456"/>
      <c r="D29" s="452"/>
      <c r="E29" s="400"/>
      <c r="F29" s="454"/>
      <c r="G29" s="457" t="s">
        <v>19</v>
      </c>
      <c r="H29" s="457" t="s">
        <v>20</v>
      </c>
      <c r="I29" s="457" t="s">
        <v>21</v>
      </c>
      <c r="J29" s="400"/>
      <c r="K29" s="452"/>
      <c r="L29" s="452"/>
      <c r="M29" s="452"/>
    </row>
    <row r="30" spans="1:13" x14ac:dyDescent="0.25">
      <c r="C30" s="456"/>
      <c r="D30" s="452"/>
      <c r="E30" s="400"/>
      <c r="F30" s="454"/>
      <c r="G30" s="457"/>
      <c r="H30" s="457"/>
      <c r="I30" s="457"/>
      <c r="J30" s="400"/>
      <c r="K30" s="452"/>
      <c r="L30" s="452"/>
      <c r="M30" s="452"/>
    </row>
    <row r="31" spans="1:13" ht="10.5" customHeight="1" x14ac:dyDescent="0.25">
      <c r="C31" s="456"/>
      <c r="D31" s="452"/>
      <c r="E31" s="400"/>
      <c r="F31" s="454"/>
      <c r="G31" s="457"/>
      <c r="H31" s="457"/>
      <c r="I31" s="457"/>
      <c r="J31" s="400"/>
      <c r="K31" s="452"/>
      <c r="L31" s="452"/>
      <c r="M31" s="452"/>
    </row>
    <row r="32" spans="1:13" hidden="1" x14ac:dyDescent="0.25">
      <c r="C32" s="456"/>
      <c r="D32" s="452"/>
      <c r="E32" s="400"/>
      <c r="F32" s="454"/>
      <c r="G32" s="457"/>
      <c r="H32" s="457"/>
      <c r="I32" s="457"/>
      <c r="J32" s="400"/>
      <c r="K32" s="452"/>
      <c r="L32" s="452"/>
      <c r="M32" s="452"/>
    </row>
    <row r="33" spans="1:13" x14ac:dyDescent="0.25">
      <c r="A33" s="19" t="s">
        <v>13</v>
      </c>
      <c r="B33" s="19" t="s">
        <v>12</v>
      </c>
      <c r="C33" s="46" t="s">
        <v>32</v>
      </c>
      <c r="D33" s="47">
        <v>3.5</v>
      </c>
      <c r="E33" s="48">
        <f>D33*30</f>
        <v>105</v>
      </c>
      <c r="F33" s="48">
        <f>G33+H33+I33</f>
        <v>72</v>
      </c>
      <c r="G33" s="48"/>
      <c r="H33" s="48"/>
      <c r="I33" s="48">
        <v>72</v>
      </c>
      <c r="J33" s="48">
        <f>E33-F33</f>
        <v>33</v>
      </c>
      <c r="K33" s="49">
        <f>F33/18</f>
        <v>4</v>
      </c>
      <c r="L33" s="48" t="s">
        <v>22</v>
      </c>
      <c r="M33" s="49">
        <f>F33/E33*100</f>
        <v>68.571428571428569</v>
      </c>
    </row>
    <row r="34" spans="1:13" x14ac:dyDescent="0.25">
      <c r="A34" s="19" t="s">
        <v>11</v>
      </c>
      <c r="B34" s="19" t="s">
        <v>12</v>
      </c>
      <c r="C34" s="46" t="s">
        <v>182</v>
      </c>
      <c r="D34" s="47">
        <v>4.5</v>
      </c>
      <c r="E34" s="48">
        <f>D34*30</f>
        <v>135</v>
      </c>
      <c r="F34" s="48">
        <f>G34+H34+I34</f>
        <v>18</v>
      </c>
      <c r="G34" s="48"/>
      <c r="H34" s="48"/>
      <c r="I34" s="48">
        <v>18</v>
      </c>
      <c r="J34" s="48">
        <f>E34-F34</f>
        <v>117</v>
      </c>
      <c r="K34" s="49">
        <f>F34/18</f>
        <v>1</v>
      </c>
      <c r="L34" s="48" t="s">
        <v>13</v>
      </c>
      <c r="M34" s="49">
        <f>F34/E34*100</f>
        <v>13.333333333333334</v>
      </c>
    </row>
    <row r="35" spans="1:13" x14ac:dyDescent="0.25">
      <c r="A35" s="19" t="s">
        <v>13</v>
      </c>
      <c r="B35" s="19" t="s">
        <v>12</v>
      </c>
      <c r="C35" s="46" t="s">
        <v>33</v>
      </c>
      <c r="D35" s="49">
        <v>3</v>
      </c>
      <c r="E35" s="48">
        <f t="shared" ref="E35:E39" si="6">D35*30</f>
        <v>90</v>
      </c>
      <c r="F35" s="48">
        <f t="shared" ref="F35:F39" si="7">G35+H35+I35</f>
        <v>36</v>
      </c>
      <c r="G35" s="48"/>
      <c r="H35" s="48"/>
      <c r="I35" s="48">
        <v>36</v>
      </c>
      <c r="J35" s="48">
        <f t="shared" ref="J35:J39" si="8">E35-F35</f>
        <v>54</v>
      </c>
      <c r="K35" s="49">
        <f t="shared" ref="K35:K39" si="9">F35/18</f>
        <v>2</v>
      </c>
      <c r="L35" s="48" t="s">
        <v>13</v>
      </c>
      <c r="M35" s="49">
        <f t="shared" ref="M35:M39" si="10">F35/E35*100</f>
        <v>40</v>
      </c>
    </row>
    <row r="36" spans="1:13" x14ac:dyDescent="0.25">
      <c r="A36" s="19" t="s">
        <v>11</v>
      </c>
      <c r="B36" s="19" t="s">
        <v>12</v>
      </c>
      <c r="C36" s="46" t="s">
        <v>36</v>
      </c>
      <c r="D36" s="49">
        <v>5</v>
      </c>
      <c r="E36" s="48">
        <f t="shared" si="6"/>
        <v>150</v>
      </c>
      <c r="F36" s="48">
        <f t="shared" si="7"/>
        <v>54</v>
      </c>
      <c r="G36" s="48">
        <v>36</v>
      </c>
      <c r="H36" s="48">
        <v>18</v>
      </c>
      <c r="I36" s="48"/>
      <c r="J36" s="48">
        <f t="shared" si="8"/>
        <v>96</v>
      </c>
      <c r="K36" s="49">
        <f t="shared" si="9"/>
        <v>3</v>
      </c>
      <c r="L36" s="48" t="s">
        <v>14</v>
      </c>
      <c r="M36" s="49">
        <f t="shared" si="10"/>
        <v>36</v>
      </c>
    </row>
    <row r="37" spans="1:13" x14ac:dyDescent="0.25">
      <c r="A37" s="19" t="s">
        <v>13</v>
      </c>
      <c r="B37" s="19" t="s">
        <v>12</v>
      </c>
      <c r="C37" s="46" t="s">
        <v>35</v>
      </c>
      <c r="D37" s="49">
        <v>4</v>
      </c>
      <c r="E37" s="48">
        <f t="shared" si="6"/>
        <v>120</v>
      </c>
      <c r="F37" s="48">
        <f t="shared" si="7"/>
        <v>54</v>
      </c>
      <c r="G37" s="48">
        <v>18</v>
      </c>
      <c r="H37" s="48"/>
      <c r="I37" s="48">
        <v>36</v>
      </c>
      <c r="J37" s="48">
        <f t="shared" si="8"/>
        <v>66</v>
      </c>
      <c r="K37" s="49">
        <f t="shared" si="9"/>
        <v>3</v>
      </c>
      <c r="L37" s="48" t="s">
        <v>14</v>
      </c>
      <c r="M37" s="49">
        <f t="shared" si="10"/>
        <v>45</v>
      </c>
    </row>
    <row r="38" spans="1:13" x14ac:dyDescent="0.25">
      <c r="A38" s="19" t="s">
        <v>13</v>
      </c>
      <c r="B38" s="19" t="s">
        <v>12</v>
      </c>
      <c r="C38" s="46" t="s">
        <v>38</v>
      </c>
      <c r="D38" s="49">
        <v>4</v>
      </c>
      <c r="E38" s="48">
        <f t="shared" si="6"/>
        <v>120</v>
      </c>
      <c r="F38" s="48">
        <f t="shared" si="7"/>
        <v>54</v>
      </c>
      <c r="G38" s="48">
        <v>18</v>
      </c>
      <c r="H38" s="48">
        <v>18</v>
      </c>
      <c r="I38" s="48">
        <v>18</v>
      </c>
      <c r="J38" s="48">
        <f t="shared" si="8"/>
        <v>66</v>
      </c>
      <c r="K38" s="49">
        <f t="shared" si="9"/>
        <v>3</v>
      </c>
      <c r="L38" s="48" t="s">
        <v>13</v>
      </c>
      <c r="M38" s="49">
        <f t="shared" si="10"/>
        <v>45</v>
      </c>
    </row>
    <row r="39" spans="1:13" x14ac:dyDescent="0.25">
      <c r="A39" s="19" t="s">
        <v>11</v>
      </c>
      <c r="B39" s="19" t="s">
        <v>12</v>
      </c>
      <c r="C39" s="46" t="s">
        <v>43</v>
      </c>
      <c r="D39" s="47">
        <v>6</v>
      </c>
      <c r="E39" s="48">
        <f t="shared" si="6"/>
        <v>180</v>
      </c>
      <c r="F39" s="48">
        <f t="shared" si="7"/>
        <v>72</v>
      </c>
      <c r="G39" s="48">
        <v>18</v>
      </c>
      <c r="H39" s="48">
        <v>36</v>
      </c>
      <c r="I39" s="48">
        <v>18</v>
      </c>
      <c r="J39" s="48">
        <f t="shared" si="8"/>
        <v>108</v>
      </c>
      <c r="K39" s="49">
        <f t="shared" si="9"/>
        <v>4</v>
      </c>
      <c r="L39" s="48" t="s">
        <v>13</v>
      </c>
      <c r="M39" s="49">
        <f t="shared" si="10"/>
        <v>40</v>
      </c>
    </row>
    <row r="40" spans="1:13" x14ac:dyDescent="0.25">
      <c r="C40" s="6" t="s">
        <v>15</v>
      </c>
      <c r="D40" s="45">
        <f t="shared" ref="D40:K40" si="11">SUM(D33:D39)</f>
        <v>30</v>
      </c>
      <c r="E40" s="45">
        <f t="shared" si="11"/>
        <v>900</v>
      </c>
      <c r="F40" s="45">
        <f t="shared" si="11"/>
        <v>360</v>
      </c>
      <c r="G40" s="45">
        <f t="shared" si="11"/>
        <v>90</v>
      </c>
      <c r="H40" s="45">
        <f t="shared" si="11"/>
        <v>72</v>
      </c>
      <c r="I40" s="45">
        <f t="shared" si="11"/>
        <v>198</v>
      </c>
      <c r="J40" s="45">
        <f t="shared" si="11"/>
        <v>540</v>
      </c>
      <c r="K40" s="45">
        <f t="shared" si="11"/>
        <v>20</v>
      </c>
      <c r="L40" s="45"/>
      <c r="M40" s="45"/>
    </row>
    <row r="41" spans="1:13" x14ac:dyDescent="0.25">
      <c r="C41" s="7" t="s">
        <v>16</v>
      </c>
      <c r="D41" s="8">
        <f>30-D40</f>
        <v>0</v>
      </c>
    </row>
    <row r="42" spans="1:13" x14ac:dyDescent="0.25">
      <c r="C42" s="2" t="s">
        <v>158</v>
      </c>
    </row>
    <row r="43" spans="1:13" x14ac:dyDescent="0.25">
      <c r="C43" s="456" t="s">
        <v>0</v>
      </c>
      <c r="D43" s="452" t="s">
        <v>1</v>
      </c>
      <c r="E43" s="455" t="s">
        <v>2</v>
      </c>
      <c r="F43" s="455"/>
      <c r="G43" s="455"/>
      <c r="H43" s="455"/>
      <c r="I43" s="455"/>
      <c r="J43" s="400"/>
      <c r="K43" s="452" t="s">
        <v>3</v>
      </c>
      <c r="L43" s="452" t="s">
        <v>4</v>
      </c>
      <c r="M43" s="452" t="s">
        <v>5</v>
      </c>
    </row>
    <row r="44" spans="1:13" x14ac:dyDescent="0.25">
      <c r="C44" s="456"/>
      <c r="D44" s="452"/>
      <c r="E44" s="452" t="s">
        <v>6</v>
      </c>
      <c r="F44" s="453" t="s">
        <v>7</v>
      </c>
      <c r="G44" s="453"/>
      <c r="H44" s="453"/>
      <c r="I44" s="453"/>
      <c r="J44" s="452" t="s">
        <v>18</v>
      </c>
      <c r="K44" s="452"/>
      <c r="L44" s="452"/>
      <c r="M44" s="452"/>
    </row>
    <row r="45" spans="1:13" x14ac:dyDescent="0.25">
      <c r="C45" s="456"/>
      <c r="D45" s="452"/>
      <c r="E45" s="400"/>
      <c r="F45" s="452" t="s">
        <v>9</v>
      </c>
      <c r="G45" s="455" t="s">
        <v>10</v>
      </c>
      <c r="H45" s="400"/>
      <c r="I45" s="400"/>
      <c r="J45" s="400"/>
      <c r="K45" s="452"/>
      <c r="L45" s="452"/>
      <c r="M45" s="452"/>
    </row>
    <row r="46" spans="1:13" x14ac:dyDescent="0.25">
      <c r="C46" s="456"/>
      <c r="D46" s="452"/>
      <c r="E46" s="400"/>
      <c r="F46" s="454"/>
      <c r="G46" s="452" t="s">
        <v>19</v>
      </c>
      <c r="H46" s="452" t="s">
        <v>20</v>
      </c>
      <c r="I46" s="452" t="s">
        <v>21</v>
      </c>
      <c r="J46" s="400"/>
      <c r="K46" s="452"/>
      <c r="L46" s="452"/>
      <c r="M46" s="452"/>
    </row>
    <row r="47" spans="1:13" x14ac:dyDescent="0.25">
      <c r="C47" s="456"/>
      <c r="D47" s="452"/>
      <c r="E47" s="400"/>
      <c r="F47" s="454"/>
      <c r="G47" s="452"/>
      <c r="H47" s="452"/>
      <c r="I47" s="452"/>
      <c r="J47" s="400"/>
      <c r="K47" s="452"/>
      <c r="L47" s="452"/>
      <c r="M47" s="452"/>
    </row>
    <row r="48" spans="1:13" x14ac:dyDescent="0.25">
      <c r="C48" s="456"/>
      <c r="D48" s="452"/>
      <c r="E48" s="400"/>
      <c r="F48" s="454"/>
      <c r="G48" s="452"/>
      <c r="H48" s="452"/>
      <c r="I48" s="452"/>
      <c r="J48" s="400"/>
      <c r="K48" s="452"/>
      <c r="L48" s="452"/>
      <c r="M48" s="452"/>
    </row>
    <row r="49" spans="1:13" x14ac:dyDescent="0.25">
      <c r="C49" s="456"/>
      <c r="D49" s="452"/>
      <c r="E49" s="400"/>
      <c r="F49" s="454"/>
      <c r="G49" s="452"/>
      <c r="H49" s="452"/>
      <c r="I49" s="452"/>
      <c r="J49" s="400"/>
      <c r="K49" s="452"/>
      <c r="L49" s="452"/>
      <c r="M49" s="452"/>
    </row>
    <row r="50" spans="1:13" x14ac:dyDescent="0.25">
      <c r="A50" s="19" t="s">
        <v>13</v>
      </c>
      <c r="B50" s="19" t="s">
        <v>12</v>
      </c>
      <c r="C50" s="4" t="s">
        <v>32</v>
      </c>
      <c r="D50" s="5">
        <v>3</v>
      </c>
      <c r="E50" s="11">
        <f>D50*30</f>
        <v>90</v>
      </c>
      <c r="F50" s="11">
        <f>G50+H50+I50</f>
        <v>60</v>
      </c>
      <c r="G50" s="11"/>
      <c r="H50" s="11"/>
      <c r="I50" s="11">
        <v>60</v>
      </c>
      <c r="J50" s="11">
        <f>E50-F50</f>
        <v>30</v>
      </c>
      <c r="K50" s="14">
        <f>F50/15</f>
        <v>4</v>
      </c>
      <c r="L50" s="11" t="s">
        <v>13</v>
      </c>
      <c r="M50" s="14">
        <f>F50/E50*100</f>
        <v>66.666666666666657</v>
      </c>
    </row>
    <row r="51" spans="1:13" x14ac:dyDescent="0.25">
      <c r="A51" s="19" t="s">
        <v>13</v>
      </c>
      <c r="B51" s="19" t="s">
        <v>12</v>
      </c>
      <c r="C51" s="4" t="s">
        <v>33</v>
      </c>
      <c r="D51" s="14">
        <v>3</v>
      </c>
      <c r="E51" s="11">
        <f t="shared" ref="E51:E55" si="12">D51*30</f>
        <v>90</v>
      </c>
      <c r="F51" s="11">
        <f t="shared" ref="F51:F55" si="13">G51+H51+I51</f>
        <v>30</v>
      </c>
      <c r="G51" s="11"/>
      <c r="H51" s="11"/>
      <c r="I51" s="11">
        <v>30</v>
      </c>
      <c r="J51" s="11">
        <f t="shared" ref="J51:J55" si="14">E51-F51</f>
        <v>60</v>
      </c>
      <c r="K51" s="14">
        <f t="shared" ref="K51:K55" si="15">F51/15</f>
        <v>2</v>
      </c>
      <c r="L51" s="11" t="s">
        <v>13</v>
      </c>
      <c r="M51" s="14">
        <f t="shared" ref="M51:M55" si="16">F51/E51*100</f>
        <v>33.333333333333329</v>
      </c>
    </row>
    <row r="52" spans="1:13" x14ac:dyDescent="0.25">
      <c r="A52" s="19" t="s">
        <v>11</v>
      </c>
      <c r="B52" s="19" t="s">
        <v>12</v>
      </c>
      <c r="C52" s="4" t="s">
        <v>40</v>
      </c>
      <c r="D52" s="14">
        <v>9</v>
      </c>
      <c r="E52" s="11">
        <f t="shared" si="12"/>
        <v>270</v>
      </c>
      <c r="F52" s="11">
        <f t="shared" si="13"/>
        <v>105</v>
      </c>
      <c r="G52" s="11">
        <v>30</v>
      </c>
      <c r="H52" s="11">
        <v>60</v>
      </c>
      <c r="I52" s="11">
        <v>15</v>
      </c>
      <c r="J52" s="11">
        <f t="shared" si="14"/>
        <v>165</v>
      </c>
      <c r="K52" s="14">
        <f t="shared" si="15"/>
        <v>7</v>
      </c>
      <c r="L52" s="11" t="s">
        <v>13</v>
      </c>
      <c r="M52" s="14">
        <f t="shared" si="16"/>
        <v>38.888888888888893</v>
      </c>
    </row>
    <row r="53" spans="1:13" x14ac:dyDescent="0.25">
      <c r="A53" s="19" t="s">
        <v>13</v>
      </c>
      <c r="B53" s="19" t="s">
        <v>12</v>
      </c>
      <c r="C53" s="4" t="s">
        <v>38</v>
      </c>
      <c r="D53" s="14">
        <v>6</v>
      </c>
      <c r="E53" s="11">
        <f t="shared" si="12"/>
        <v>180</v>
      </c>
      <c r="F53" s="11">
        <f t="shared" si="13"/>
        <v>75</v>
      </c>
      <c r="G53" s="11">
        <v>30</v>
      </c>
      <c r="H53" s="11">
        <v>30</v>
      </c>
      <c r="I53" s="11">
        <v>15</v>
      </c>
      <c r="J53" s="11">
        <f t="shared" si="14"/>
        <v>105</v>
      </c>
      <c r="K53" s="14">
        <f t="shared" si="15"/>
        <v>5</v>
      </c>
      <c r="L53" s="11" t="s">
        <v>14</v>
      </c>
      <c r="M53" s="14">
        <f t="shared" si="16"/>
        <v>41.666666666666671</v>
      </c>
    </row>
    <row r="54" spans="1:13" x14ac:dyDescent="0.25">
      <c r="A54" s="19" t="s">
        <v>11</v>
      </c>
      <c r="B54" s="19" t="s">
        <v>12</v>
      </c>
      <c r="C54" s="4" t="s">
        <v>43</v>
      </c>
      <c r="D54" s="14">
        <v>6</v>
      </c>
      <c r="E54" s="11">
        <f t="shared" si="12"/>
        <v>180</v>
      </c>
      <c r="F54" s="11">
        <f t="shared" si="13"/>
        <v>60</v>
      </c>
      <c r="G54" s="11">
        <v>30</v>
      </c>
      <c r="H54" s="11">
        <v>15</v>
      </c>
      <c r="I54" s="11">
        <v>15</v>
      </c>
      <c r="J54" s="11">
        <f t="shared" si="14"/>
        <v>120</v>
      </c>
      <c r="K54" s="14">
        <f t="shared" si="15"/>
        <v>4</v>
      </c>
      <c r="L54" s="11" t="s">
        <v>14</v>
      </c>
      <c r="M54" s="14">
        <f t="shared" si="16"/>
        <v>33.333333333333329</v>
      </c>
    </row>
    <row r="55" spans="1:13" x14ac:dyDescent="0.25">
      <c r="A55" s="19" t="s">
        <v>11</v>
      </c>
      <c r="B55" s="19" t="s">
        <v>12</v>
      </c>
      <c r="C55" s="4" t="s">
        <v>42</v>
      </c>
      <c r="D55" s="14">
        <v>3</v>
      </c>
      <c r="E55" s="11">
        <f t="shared" si="12"/>
        <v>90</v>
      </c>
      <c r="F55" s="11">
        <f t="shared" si="13"/>
        <v>30</v>
      </c>
      <c r="G55" s="11">
        <v>15</v>
      </c>
      <c r="H55" s="11">
        <v>15</v>
      </c>
      <c r="I55" s="11"/>
      <c r="J55" s="11">
        <f t="shared" si="14"/>
        <v>60</v>
      </c>
      <c r="K55" s="14">
        <f t="shared" si="15"/>
        <v>2</v>
      </c>
      <c r="L55" s="11" t="s">
        <v>13</v>
      </c>
      <c r="M55" s="14">
        <f t="shared" si="16"/>
        <v>33.333333333333329</v>
      </c>
    </row>
    <row r="56" spans="1:13" x14ac:dyDescent="0.25">
      <c r="A56" s="19"/>
      <c r="B56" s="19"/>
      <c r="C56" s="6" t="s">
        <v>15</v>
      </c>
      <c r="D56" s="45">
        <f t="shared" ref="D56:L56" si="17">SUM(D50:D55)</f>
        <v>30</v>
      </c>
      <c r="E56" s="45">
        <f t="shared" si="17"/>
        <v>900</v>
      </c>
      <c r="F56" s="45">
        <f t="shared" si="17"/>
        <v>360</v>
      </c>
      <c r="G56" s="45">
        <f t="shared" si="17"/>
        <v>105</v>
      </c>
      <c r="H56" s="45">
        <f t="shared" si="17"/>
        <v>120</v>
      </c>
      <c r="I56" s="45">
        <f t="shared" si="17"/>
        <v>135</v>
      </c>
      <c r="J56" s="45">
        <f t="shared" si="17"/>
        <v>540</v>
      </c>
      <c r="K56" s="45">
        <f t="shared" si="17"/>
        <v>24</v>
      </c>
      <c r="L56" s="45">
        <f t="shared" si="17"/>
        <v>0</v>
      </c>
      <c r="M56" s="45"/>
    </row>
    <row r="57" spans="1:13" x14ac:dyDescent="0.25">
      <c r="A57" s="19"/>
      <c r="B57" s="19"/>
      <c r="C57" s="7" t="s">
        <v>16</v>
      </c>
      <c r="D57" s="8">
        <f>30-D56</f>
        <v>0</v>
      </c>
      <c r="E57" s="8"/>
      <c r="F57" s="8"/>
      <c r="G57" s="8"/>
      <c r="H57" s="8"/>
      <c r="I57" s="8"/>
      <c r="J57" s="8"/>
      <c r="K57" s="8"/>
      <c r="L57" s="8"/>
      <c r="M57" s="8"/>
    </row>
    <row r="58" spans="1:13" x14ac:dyDescent="0.25">
      <c r="A58" s="19"/>
      <c r="B58" s="19"/>
      <c r="C58" s="2" t="s">
        <v>24</v>
      </c>
      <c r="D58" s="13"/>
    </row>
    <row r="59" spans="1:13" x14ac:dyDescent="0.25">
      <c r="A59" s="19"/>
      <c r="B59" s="19"/>
      <c r="C59" s="456" t="s">
        <v>0</v>
      </c>
      <c r="D59" s="452" t="s">
        <v>1</v>
      </c>
      <c r="E59" s="455" t="s">
        <v>2</v>
      </c>
      <c r="F59" s="455"/>
      <c r="G59" s="455"/>
      <c r="H59" s="455"/>
      <c r="I59" s="455"/>
      <c r="J59" s="400"/>
      <c r="K59" s="452" t="s">
        <v>3</v>
      </c>
      <c r="L59" s="452" t="s">
        <v>4</v>
      </c>
      <c r="M59" s="452" t="s">
        <v>5</v>
      </c>
    </row>
    <row r="60" spans="1:13" x14ac:dyDescent="0.25">
      <c r="A60" s="19"/>
      <c r="B60" s="19"/>
      <c r="C60" s="456"/>
      <c r="D60" s="452"/>
      <c r="E60" s="452" t="s">
        <v>6</v>
      </c>
      <c r="F60" s="453" t="s">
        <v>7</v>
      </c>
      <c r="G60" s="453"/>
      <c r="H60" s="453"/>
      <c r="I60" s="453"/>
      <c r="J60" s="452" t="s">
        <v>18</v>
      </c>
      <c r="K60" s="452"/>
      <c r="L60" s="452"/>
      <c r="M60" s="452"/>
    </row>
    <row r="61" spans="1:13" x14ac:dyDescent="0.25">
      <c r="A61" s="19"/>
      <c r="B61" s="19"/>
      <c r="C61" s="456"/>
      <c r="D61" s="452"/>
      <c r="E61" s="400"/>
      <c r="F61" s="452" t="s">
        <v>9</v>
      </c>
      <c r="G61" s="455" t="s">
        <v>10</v>
      </c>
      <c r="H61" s="400"/>
      <c r="I61" s="400"/>
      <c r="J61" s="400"/>
      <c r="K61" s="452"/>
      <c r="L61" s="452"/>
      <c r="M61" s="452"/>
    </row>
    <row r="62" spans="1:13" x14ac:dyDescent="0.25">
      <c r="A62" s="19"/>
      <c r="B62" s="19"/>
      <c r="C62" s="456"/>
      <c r="D62" s="452"/>
      <c r="E62" s="400"/>
      <c r="F62" s="454"/>
      <c r="G62" s="452" t="s">
        <v>19</v>
      </c>
      <c r="H62" s="452" t="s">
        <v>20</v>
      </c>
      <c r="I62" s="452" t="s">
        <v>21</v>
      </c>
      <c r="J62" s="400"/>
      <c r="K62" s="452"/>
      <c r="L62" s="452"/>
      <c r="M62" s="452"/>
    </row>
    <row r="63" spans="1:13" x14ac:dyDescent="0.25">
      <c r="A63" s="19"/>
      <c r="B63" s="19"/>
      <c r="C63" s="456"/>
      <c r="D63" s="452"/>
      <c r="E63" s="400"/>
      <c r="F63" s="454"/>
      <c r="G63" s="452"/>
      <c r="H63" s="452"/>
      <c r="I63" s="452"/>
      <c r="J63" s="400"/>
      <c r="K63" s="452"/>
      <c r="L63" s="452"/>
      <c r="M63" s="452"/>
    </row>
    <row r="64" spans="1:13" x14ac:dyDescent="0.25">
      <c r="A64" s="19"/>
      <c r="B64" s="19"/>
      <c r="C64" s="456"/>
      <c r="D64" s="452"/>
      <c r="E64" s="400"/>
      <c r="F64" s="454"/>
      <c r="G64" s="452"/>
      <c r="H64" s="452"/>
      <c r="I64" s="452"/>
      <c r="J64" s="400"/>
      <c r="K64" s="452"/>
      <c r="L64" s="452"/>
      <c r="M64" s="452"/>
    </row>
    <row r="65" spans="1:13" x14ac:dyDescent="0.25">
      <c r="A65" s="19"/>
      <c r="B65" s="19"/>
      <c r="C65" s="456"/>
      <c r="D65" s="452"/>
      <c r="E65" s="400"/>
      <c r="F65" s="454"/>
      <c r="G65" s="452"/>
      <c r="H65" s="452"/>
      <c r="I65" s="452"/>
      <c r="J65" s="400"/>
      <c r="K65" s="452"/>
      <c r="L65" s="452"/>
      <c r="M65" s="452"/>
    </row>
    <row r="66" spans="1:13" x14ac:dyDescent="0.25">
      <c r="A66" s="19" t="s">
        <v>13</v>
      </c>
      <c r="B66" s="19" t="s">
        <v>12</v>
      </c>
      <c r="C66" s="6" t="s">
        <v>33</v>
      </c>
      <c r="D66" s="5">
        <v>3.5</v>
      </c>
      <c r="E66" s="11">
        <f>D66*30</f>
        <v>105</v>
      </c>
      <c r="F66" s="11">
        <f>G66+H66+I66</f>
        <v>36</v>
      </c>
      <c r="G66" s="11"/>
      <c r="H66" s="11"/>
      <c r="I66" s="11">
        <v>36</v>
      </c>
      <c r="J66" s="11">
        <f>E66-F66</f>
        <v>69</v>
      </c>
      <c r="K66" s="14">
        <f>F66/18</f>
        <v>2</v>
      </c>
      <c r="L66" s="11" t="s">
        <v>22</v>
      </c>
      <c r="M66" s="14">
        <f>F66/E66*100</f>
        <v>34.285714285714285</v>
      </c>
    </row>
    <row r="67" spans="1:13" x14ac:dyDescent="0.25">
      <c r="A67" s="19" t="s">
        <v>13</v>
      </c>
      <c r="B67" s="19" t="s">
        <v>12</v>
      </c>
      <c r="C67" s="4" t="s">
        <v>32</v>
      </c>
      <c r="D67" s="14">
        <v>3.5</v>
      </c>
      <c r="E67" s="11">
        <f t="shared" ref="E67:E72" si="18">D67*30</f>
        <v>105</v>
      </c>
      <c r="F67" s="11">
        <f t="shared" ref="F67:F72" si="19">G67+H67+I67</f>
        <v>72</v>
      </c>
      <c r="G67" s="11"/>
      <c r="H67" s="11"/>
      <c r="I67" s="11">
        <v>72</v>
      </c>
      <c r="J67" s="11">
        <f t="shared" ref="J67:J72" si="20">E67-F67</f>
        <v>33</v>
      </c>
      <c r="K67" s="14">
        <f t="shared" ref="K67:K72" si="21">F67/18</f>
        <v>4</v>
      </c>
      <c r="L67" s="11" t="s">
        <v>22</v>
      </c>
      <c r="M67" s="14">
        <f t="shared" ref="M67:M72" si="22">F67/E67*100</f>
        <v>68.571428571428569</v>
      </c>
    </row>
    <row r="68" spans="1:13" x14ac:dyDescent="0.25">
      <c r="A68" s="19" t="s">
        <v>11</v>
      </c>
      <c r="B68" s="19" t="s">
        <v>12</v>
      </c>
      <c r="C68" s="44" t="s">
        <v>211</v>
      </c>
      <c r="D68" s="14">
        <v>4.5</v>
      </c>
      <c r="E68" s="11">
        <f t="shared" si="18"/>
        <v>135</v>
      </c>
      <c r="F68" s="11">
        <v>0</v>
      </c>
      <c r="G68" s="11"/>
      <c r="H68" s="11"/>
      <c r="I68" s="11"/>
      <c r="J68" s="11"/>
      <c r="K68" s="14">
        <v>0</v>
      </c>
      <c r="L68" s="11" t="s">
        <v>22</v>
      </c>
      <c r="M68" s="14">
        <v>0</v>
      </c>
    </row>
    <row r="69" spans="1:13" x14ac:dyDescent="0.25">
      <c r="A69" s="19" t="s">
        <v>11</v>
      </c>
      <c r="B69" s="19" t="s">
        <v>12</v>
      </c>
      <c r="C69" s="4" t="s">
        <v>40</v>
      </c>
      <c r="D69" s="14">
        <v>6.5</v>
      </c>
      <c r="E69" s="11">
        <f t="shared" si="18"/>
        <v>195</v>
      </c>
      <c r="F69" s="11">
        <f t="shared" si="19"/>
        <v>72</v>
      </c>
      <c r="G69" s="11">
        <v>36</v>
      </c>
      <c r="H69" s="11">
        <v>36</v>
      </c>
      <c r="I69" s="11"/>
      <c r="J69" s="11">
        <f t="shared" si="20"/>
        <v>123</v>
      </c>
      <c r="K69" s="14">
        <f t="shared" si="21"/>
        <v>4</v>
      </c>
      <c r="L69" s="11" t="s">
        <v>14</v>
      </c>
      <c r="M69" s="14">
        <f t="shared" si="22"/>
        <v>36.923076923076927</v>
      </c>
    </row>
    <row r="70" spans="1:13" x14ac:dyDescent="0.25">
      <c r="A70" s="19" t="s">
        <v>11</v>
      </c>
      <c r="B70" s="19" t="s">
        <v>12</v>
      </c>
      <c r="C70" s="4" t="s">
        <v>44</v>
      </c>
      <c r="D70" s="14">
        <v>5</v>
      </c>
      <c r="E70" s="11">
        <f t="shared" si="18"/>
        <v>150</v>
      </c>
      <c r="F70" s="11">
        <f t="shared" si="19"/>
        <v>54</v>
      </c>
      <c r="G70" s="11">
        <v>18</v>
      </c>
      <c r="H70" s="11">
        <v>36</v>
      </c>
      <c r="I70" s="11"/>
      <c r="J70" s="11">
        <f t="shared" si="20"/>
        <v>96</v>
      </c>
      <c r="K70" s="14">
        <f t="shared" si="21"/>
        <v>3</v>
      </c>
      <c r="L70" s="11" t="s">
        <v>13</v>
      </c>
      <c r="M70" s="14">
        <f t="shared" si="22"/>
        <v>36</v>
      </c>
    </row>
    <row r="71" spans="1:13" x14ac:dyDescent="0.25">
      <c r="A71" s="19" t="s">
        <v>13</v>
      </c>
      <c r="B71" s="19" t="s">
        <v>12</v>
      </c>
      <c r="C71" s="4" t="s">
        <v>41</v>
      </c>
      <c r="D71" s="14">
        <v>3</v>
      </c>
      <c r="E71" s="11">
        <f t="shared" si="18"/>
        <v>90</v>
      </c>
      <c r="F71" s="11">
        <f t="shared" si="19"/>
        <v>36</v>
      </c>
      <c r="G71" s="13">
        <v>18</v>
      </c>
      <c r="H71" s="40"/>
      <c r="I71" s="41">
        <v>18</v>
      </c>
      <c r="J71" s="11">
        <f t="shared" si="20"/>
        <v>54</v>
      </c>
      <c r="K71" s="14">
        <f t="shared" si="21"/>
        <v>2</v>
      </c>
      <c r="L71" s="11" t="s">
        <v>22</v>
      </c>
      <c r="M71" s="14">
        <f t="shared" si="22"/>
        <v>40</v>
      </c>
    </row>
    <row r="72" spans="1:13" x14ac:dyDescent="0.25">
      <c r="A72" s="19" t="s">
        <v>13</v>
      </c>
      <c r="B72" s="19" t="s">
        <v>12</v>
      </c>
      <c r="C72" s="4" t="s">
        <v>39</v>
      </c>
      <c r="D72" s="14">
        <v>4</v>
      </c>
      <c r="E72" s="11">
        <f t="shared" si="18"/>
        <v>120</v>
      </c>
      <c r="F72" s="11">
        <f t="shared" si="19"/>
        <v>54</v>
      </c>
      <c r="G72" s="11">
        <v>36</v>
      </c>
      <c r="H72" s="11"/>
      <c r="I72" s="11">
        <v>18</v>
      </c>
      <c r="J72" s="11">
        <f t="shared" si="20"/>
        <v>66</v>
      </c>
      <c r="K72" s="14">
        <f t="shared" si="21"/>
        <v>3</v>
      </c>
      <c r="L72" s="11" t="s">
        <v>14</v>
      </c>
      <c r="M72" s="14">
        <f t="shared" si="22"/>
        <v>45</v>
      </c>
    </row>
    <row r="73" spans="1:13" x14ac:dyDescent="0.25">
      <c r="A73" s="19"/>
      <c r="B73" s="19"/>
      <c r="C73" s="6" t="s">
        <v>15</v>
      </c>
      <c r="D73" s="45">
        <f t="shared" ref="D73:K73" si="23">SUM(D66:D72)</f>
        <v>30</v>
      </c>
      <c r="E73" s="45">
        <f t="shared" si="23"/>
        <v>900</v>
      </c>
      <c r="F73" s="45">
        <f t="shared" si="23"/>
        <v>324</v>
      </c>
      <c r="G73" s="45">
        <f t="shared" si="23"/>
        <v>108</v>
      </c>
      <c r="H73" s="45">
        <f t="shared" si="23"/>
        <v>72</v>
      </c>
      <c r="I73" s="45">
        <f t="shared" si="23"/>
        <v>144</v>
      </c>
      <c r="J73" s="45">
        <f t="shared" si="23"/>
        <v>441</v>
      </c>
      <c r="K73" s="45">
        <f t="shared" si="23"/>
        <v>18</v>
      </c>
      <c r="L73" s="45"/>
      <c r="M73" s="45"/>
    </row>
    <row r="74" spans="1:13" x14ac:dyDescent="0.25">
      <c r="A74" s="19"/>
      <c r="B74" s="19"/>
      <c r="C74" s="7" t="s">
        <v>16</v>
      </c>
      <c r="D74" s="8">
        <f>30-D73</f>
        <v>0</v>
      </c>
      <c r="E74" s="8"/>
      <c r="F74" s="8"/>
      <c r="G74" s="8"/>
      <c r="H74" s="8"/>
      <c r="I74" s="8"/>
      <c r="J74" s="8"/>
      <c r="K74" s="8"/>
      <c r="L74" s="8"/>
    </row>
    <row r="75" spans="1:13" x14ac:dyDescent="0.25">
      <c r="A75" s="19"/>
      <c r="B75" s="19"/>
      <c r="C75" s="2" t="s">
        <v>159</v>
      </c>
      <c r="D75" s="13"/>
    </row>
    <row r="76" spans="1:13" x14ac:dyDescent="0.25">
      <c r="A76" s="19"/>
      <c r="B76" s="19"/>
      <c r="C76" s="456" t="s">
        <v>0</v>
      </c>
      <c r="D76" s="452" t="s">
        <v>1</v>
      </c>
      <c r="E76" s="455" t="s">
        <v>2</v>
      </c>
      <c r="F76" s="455"/>
      <c r="G76" s="455"/>
      <c r="H76" s="455"/>
      <c r="I76" s="455"/>
      <c r="J76" s="400"/>
      <c r="K76" s="452" t="s">
        <v>3</v>
      </c>
      <c r="L76" s="452" t="s">
        <v>4</v>
      </c>
      <c r="M76" s="452" t="s">
        <v>5</v>
      </c>
    </row>
    <row r="77" spans="1:13" x14ac:dyDescent="0.25">
      <c r="A77" s="19"/>
      <c r="B77" s="19"/>
      <c r="C77" s="456"/>
      <c r="D77" s="452"/>
      <c r="E77" s="452" t="s">
        <v>6</v>
      </c>
      <c r="F77" s="453" t="s">
        <v>7</v>
      </c>
      <c r="G77" s="453"/>
      <c r="H77" s="453"/>
      <c r="I77" s="453"/>
      <c r="J77" s="452" t="s">
        <v>18</v>
      </c>
      <c r="K77" s="452"/>
      <c r="L77" s="452"/>
      <c r="M77" s="452"/>
    </row>
    <row r="78" spans="1:13" x14ac:dyDescent="0.25">
      <c r="A78" s="19"/>
      <c r="B78" s="19"/>
      <c r="C78" s="456"/>
      <c r="D78" s="452"/>
      <c r="E78" s="400"/>
      <c r="F78" s="452" t="s">
        <v>9</v>
      </c>
      <c r="G78" s="455" t="s">
        <v>10</v>
      </c>
      <c r="H78" s="400"/>
      <c r="I78" s="400"/>
      <c r="J78" s="400"/>
      <c r="K78" s="452"/>
      <c r="L78" s="452"/>
      <c r="M78" s="452"/>
    </row>
    <row r="79" spans="1:13" ht="11.25" customHeight="1" x14ac:dyDescent="0.25">
      <c r="A79" s="19"/>
      <c r="B79" s="19"/>
      <c r="C79" s="456"/>
      <c r="D79" s="452"/>
      <c r="E79" s="400"/>
      <c r="F79" s="454"/>
      <c r="G79" s="452" t="s">
        <v>19</v>
      </c>
      <c r="H79" s="452" t="s">
        <v>20</v>
      </c>
      <c r="I79" s="452" t="s">
        <v>21</v>
      </c>
      <c r="J79" s="400"/>
      <c r="K79" s="452"/>
      <c r="L79" s="452"/>
      <c r="M79" s="452"/>
    </row>
    <row r="80" spans="1:13" ht="7.5" customHeight="1" x14ac:dyDescent="0.25">
      <c r="A80" s="19"/>
      <c r="B80" s="19"/>
      <c r="C80" s="456"/>
      <c r="D80" s="452"/>
      <c r="E80" s="400"/>
      <c r="F80" s="454"/>
      <c r="G80" s="452"/>
      <c r="H80" s="452"/>
      <c r="I80" s="452"/>
      <c r="J80" s="400"/>
      <c r="K80" s="452"/>
      <c r="L80" s="452"/>
      <c r="M80" s="452"/>
    </row>
    <row r="81" spans="1:13" ht="10.5" customHeight="1" x14ac:dyDescent="0.25">
      <c r="A81" s="19"/>
      <c r="B81" s="19"/>
      <c r="C81" s="456"/>
      <c r="D81" s="452"/>
      <c r="E81" s="400"/>
      <c r="F81" s="454"/>
      <c r="G81" s="452"/>
      <c r="H81" s="452"/>
      <c r="I81" s="452"/>
      <c r="J81" s="400"/>
      <c r="K81" s="452"/>
      <c r="L81" s="452"/>
      <c r="M81" s="452"/>
    </row>
    <row r="82" spans="1:13" ht="9.75" customHeight="1" x14ac:dyDescent="0.25">
      <c r="A82" s="19"/>
      <c r="B82" s="19"/>
      <c r="C82" s="456"/>
      <c r="D82" s="452"/>
      <c r="E82" s="400"/>
      <c r="F82" s="454"/>
      <c r="G82" s="452"/>
      <c r="H82" s="452"/>
      <c r="I82" s="452"/>
      <c r="J82" s="400"/>
      <c r="K82" s="452"/>
      <c r="L82" s="452"/>
      <c r="M82" s="452"/>
    </row>
    <row r="83" spans="1:13" x14ac:dyDescent="0.25">
      <c r="A83" s="19" t="s">
        <v>13</v>
      </c>
      <c r="B83" s="19" t="s">
        <v>23</v>
      </c>
      <c r="C83" s="4" t="s">
        <v>163</v>
      </c>
      <c r="D83" s="14">
        <v>4</v>
      </c>
      <c r="E83" s="11">
        <f>D83*30</f>
        <v>120</v>
      </c>
      <c r="F83" s="11">
        <f>G83+H83+I83</f>
        <v>45</v>
      </c>
      <c r="G83" s="11">
        <v>30</v>
      </c>
      <c r="H83" s="11">
        <v>15</v>
      </c>
      <c r="I83" s="11"/>
      <c r="J83" s="11">
        <f>E83-F83</f>
        <v>75</v>
      </c>
      <c r="K83" s="14">
        <f>F83/15</f>
        <v>3</v>
      </c>
      <c r="L83" s="11" t="s">
        <v>13</v>
      </c>
      <c r="M83" s="14">
        <f>F83/E83*100</f>
        <v>37.5</v>
      </c>
    </row>
    <row r="84" spans="1:13" x14ac:dyDescent="0.25">
      <c r="A84" s="19" t="s">
        <v>11</v>
      </c>
      <c r="B84" s="19" t="s">
        <v>12</v>
      </c>
      <c r="C84" s="4" t="s">
        <v>44</v>
      </c>
      <c r="D84" s="14">
        <v>10</v>
      </c>
      <c r="E84" s="11">
        <f t="shared" ref="E84:E89" si="24">D84*30</f>
        <v>300</v>
      </c>
      <c r="F84" s="11">
        <f t="shared" ref="F84:F89" si="25">G84+H84+I84</f>
        <v>105</v>
      </c>
      <c r="G84" s="11">
        <v>45</v>
      </c>
      <c r="H84" s="11">
        <v>60</v>
      </c>
      <c r="I84" s="11"/>
      <c r="J84" s="11">
        <f t="shared" ref="J84:J89" si="26">E84-F84</f>
        <v>195</v>
      </c>
      <c r="K84" s="14">
        <f t="shared" ref="K84:K89" si="27">F84/15</f>
        <v>7</v>
      </c>
      <c r="L84" s="11" t="s">
        <v>14</v>
      </c>
      <c r="M84" s="14">
        <f t="shared" ref="M84:M89" si="28">F84/E84*100</f>
        <v>35</v>
      </c>
    </row>
    <row r="85" spans="1:13" x14ac:dyDescent="0.25">
      <c r="A85" s="19" t="s">
        <v>11</v>
      </c>
      <c r="B85" s="19" t="s">
        <v>12</v>
      </c>
      <c r="C85" s="4" t="s">
        <v>45</v>
      </c>
      <c r="D85" s="14">
        <v>5</v>
      </c>
      <c r="E85" s="11">
        <f t="shared" si="24"/>
        <v>150</v>
      </c>
      <c r="F85" s="11">
        <f t="shared" si="25"/>
        <v>60</v>
      </c>
      <c r="G85" s="11">
        <v>30</v>
      </c>
      <c r="H85" s="11">
        <v>30</v>
      </c>
      <c r="I85" s="11"/>
      <c r="J85" s="11">
        <f t="shared" si="26"/>
        <v>90</v>
      </c>
      <c r="K85" s="14">
        <f t="shared" si="27"/>
        <v>4</v>
      </c>
      <c r="L85" s="11" t="s">
        <v>13</v>
      </c>
      <c r="M85" s="14">
        <f t="shared" si="28"/>
        <v>40</v>
      </c>
    </row>
    <row r="86" spans="1:13" ht="26.25" x14ac:dyDescent="0.25">
      <c r="A86" s="19" t="s">
        <v>11</v>
      </c>
      <c r="B86" s="19" t="s">
        <v>23</v>
      </c>
      <c r="C86" s="4" t="s">
        <v>168</v>
      </c>
      <c r="D86" s="14">
        <v>3</v>
      </c>
      <c r="E86" s="11">
        <f t="shared" si="24"/>
        <v>90</v>
      </c>
      <c r="F86" s="11">
        <f t="shared" si="25"/>
        <v>30</v>
      </c>
      <c r="G86" s="11">
        <v>15</v>
      </c>
      <c r="H86" s="11">
        <v>15</v>
      </c>
      <c r="I86" s="11"/>
      <c r="J86" s="11">
        <f t="shared" si="26"/>
        <v>60</v>
      </c>
      <c r="K86" s="14">
        <f>F86/15</f>
        <v>2</v>
      </c>
      <c r="L86" s="11" t="s">
        <v>13</v>
      </c>
      <c r="M86" s="14">
        <f t="shared" si="28"/>
        <v>33.333333333333329</v>
      </c>
    </row>
    <row r="87" spans="1:13" x14ac:dyDescent="0.25">
      <c r="A87" s="19" t="s">
        <v>11</v>
      </c>
      <c r="B87" s="19" t="s">
        <v>12</v>
      </c>
      <c r="C87" s="4" t="s">
        <v>138</v>
      </c>
      <c r="D87" s="14">
        <v>1</v>
      </c>
      <c r="E87" s="11">
        <f t="shared" si="24"/>
        <v>30</v>
      </c>
      <c r="F87" s="11"/>
      <c r="G87" s="11"/>
      <c r="H87" s="11"/>
      <c r="I87" s="11"/>
      <c r="J87" s="11">
        <f t="shared" si="26"/>
        <v>30</v>
      </c>
      <c r="K87" s="14">
        <f t="shared" ref="K87:K88" si="29">F87/15</f>
        <v>0</v>
      </c>
      <c r="L87" s="11" t="s">
        <v>22</v>
      </c>
      <c r="M87" s="14">
        <f t="shared" si="28"/>
        <v>0</v>
      </c>
    </row>
    <row r="88" spans="1:13" x14ac:dyDescent="0.25">
      <c r="A88" s="19" t="s">
        <v>13</v>
      </c>
      <c r="B88" s="19" t="s">
        <v>23</v>
      </c>
      <c r="C88" s="4" t="s">
        <v>218</v>
      </c>
      <c r="D88" s="14">
        <v>4</v>
      </c>
      <c r="E88" s="11">
        <f t="shared" si="24"/>
        <v>120</v>
      </c>
      <c r="F88" s="11">
        <f t="shared" si="25"/>
        <v>45</v>
      </c>
      <c r="G88" s="11">
        <v>30</v>
      </c>
      <c r="H88" s="11"/>
      <c r="I88" s="11">
        <v>15</v>
      </c>
      <c r="J88" s="11">
        <f t="shared" si="26"/>
        <v>75</v>
      </c>
      <c r="K88" s="14">
        <f t="shared" si="29"/>
        <v>3</v>
      </c>
      <c r="L88" s="11" t="s">
        <v>14</v>
      </c>
      <c r="M88" s="14">
        <f t="shared" si="28"/>
        <v>37.5</v>
      </c>
    </row>
    <row r="89" spans="1:13" x14ac:dyDescent="0.25">
      <c r="A89" s="19" t="s">
        <v>13</v>
      </c>
      <c r="B89" s="19" t="s">
        <v>12</v>
      </c>
      <c r="C89" s="4" t="s">
        <v>46</v>
      </c>
      <c r="D89" s="14">
        <v>3</v>
      </c>
      <c r="E89" s="11">
        <f t="shared" si="24"/>
        <v>90</v>
      </c>
      <c r="F89" s="11">
        <f t="shared" si="25"/>
        <v>30</v>
      </c>
      <c r="G89" s="11">
        <v>15</v>
      </c>
      <c r="H89" s="11">
        <v>15</v>
      </c>
      <c r="I89" s="11"/>
      <c r="J89" s="11">
        <f t="shared" si="26"/>
        <v>60</v>
      </c>
      <c r="K89" s="14">
        <f t="shared" si="27"/>
        <v>2</v>
      </c>
      <c r="L89" s="11" t="s">
        <v>14</v>
      </c>
      <c r="M89" s="14">
        <f t="shared" si="28"/>
        <v>33.333333333333329</v>
      </c>
    </row>
    <row r="90" spans="1:13" x14ac:dyDescent="0.25">
      <c r="A90" s="19"/>
      <c r="B90" s="19"/>
      <c r="C90" s="6" t="s">
        <v>15</v>
      </c>
      <c r="D90" s="45">
        <f t="shared" ref="D90:L90" si="30">SUM(D83:D89)</f>
        <v>30</v>
      </c>
      <c r="E90" s="45">
        <f t="shared" si="30"/>
        <v>900</v>
      </c>
      <c r="F90" s="45">
        <f t="shared" si="30"/>
        <v>315</v>
      </c>
      <c r="G90" s="45">
        <f t="shared" si="30"/>
        <v>165</v>
      </c>
      <c r="H90" s="45">
        <f t="shared" si="30"/>
        <v>135</v>
      </c>
      <c r="I90" s="45">
        <f t="shared" si="30"/>
        <v>15</v>
      </c>
      <c r="J90" s="45">
        <f t="shared" si="30"/>
        <v>585</v>
      </c>
      <c r="K90" s="45">
        <f t="shared" si="30"/>
        <v>21</v>
      </c>
      <c r="L90" s="45">
        <f t="shared" si="30"/>
        <v>0</v>
      </c>
      <c r="M90" s="14"/>
    </row>
    <row r="91" spans="1:13" x14ac:dyDescent="0.25">
      <c r="A91" s="19"/>
      <c r="B91" s="19"/>
      <c r="C91" s="7" t="s">
        <v>16</v>
      </c>
      <c r="D91" s="8">
        <f>30-D90</f>
        <v>0</v>
      </c>
    </row>
    <row r="92" spans="1:13" x14ac:dyDescent="0.25">
      <c r="A92" s="19"/>
      <c r="B92" s="19"/>
      <c r="C92" s="2" t="s">
        <v>161</v>
      </c>
      <c r="D92" s="13"/>
    </row>
    <row r="93" spans="1:13" x14ac:dyDescent="0.25">
      <c r="A93" s="19"/>
      <c r="B93" s="19"/>
      <c r="C93" s="456" t="s">
        <v>0</v>
      </c>
      <c r="D93" s="452" t="s">
        <v>1</v>
      </c>
      <c r="E93" s="455" t="s">
        <v>2</v>
      </c>
      <c r="F93" s="455"/>
      <c r="G93" s="455"/>
      <c r="H93" s="455"/>
      <c r="I93" s="455"/>
      <c r="J93" s="400"/>
      <c r="K93" s="452" t="s">
        <v>3</v>
      </c>
      <c r="L93" s="452" t="s">
        <v>4</v>
      </c>
      <c r="M93" s="452" t="s">
        <v>5</v>
      </c>
    </row>
    <row r="94" spans="1:13" x14ac:dyDescent="0.25">
      <c r="A94" s="19"/>
      <c r="B94" s="19"/>
      <c r="C94" s="456"/>
      <c r="D94" s="452"/>
      <c r="E94" s="452" t="s">
        <v>6</v>
      </c>
      <c r="F94" s="453" t="s">
        <v>7</v>
      </c>
      <c r="G94" s="453"/>
      <c r="H94" s="453"/>
      <c r="I94" s="453"/>
      <c r="J94" s="452" t="s">
        <v>18</v>
      </c>
      <c r="K94" s="452"/>
      <c r="L94" s="452"/>
      <c r="M94" s="452"/>
    </row>
    <row r="95" spans="1:13" x14ac:dyDescent="0.25">
      <c r="A95" s="19"/>
      <c r="B95" s="19"/>
      <c r="C95" s="456"/>
      <c r="D95" s="452"/>
      <c r="E95" s="400"/>
      <c r="F95" s="452" t="s">
        <v>9</v>
      </c>
      <c r="G95" s="455" t="s">
        <v>10</v>
      </c>
      <c r="H95" s="400"/>
      <c r="I95" s="400"/>
      <c r="J95" s="400"/>
      <c r="K95" s="452"/>
      <c r="L95" s="452"/>
      <c r="M95" s="452"/>
    </row>
    <row r="96" spans="1:13" x14ac:dyDescent="0.25">
      <c r="A96" s="19"/>
      <c r="B96" s="19"/>
      <c r="C96" s="456"/>
      <c r="D96" s="452"/>
      <c r="E96" s="400"/>
      <c r="F96" s="454"/>
      <c r="G96" s="452" t="s">
        <v>19</v>
      </c>
      <c r="H96" s="452" t="s">
        <v>20</v>
      </c>
      <c r="I96" s="452" t="s">
        <v>21</v>
      </c>
      <c r="J96" s="400"/>
      <c r="K96" s="452"/>
      <c r="L96" s="452"/>
      <c r="M96" s="452"/>
    </row>
    <row r="97" spans="1:13" ht="6.75" customHeight="1" x14ac:dyDescent="0.25">
      <c r="A97" s="19"/>
      <c r="B97" s="19"/>
      <c r="C97" s="456"/>
      <c r="D97" s="452"/>
      <c r="E97" s="400"/>
      <c r="F97" s="454"/>
      <c r="G97" s="452"/>
      <c r="H97" s="452"/>
      <c r="I97" s="452"/>
      <c r="J97" s="400"/>
      <c r="K97" s="452"/>
      <c r="L97" s="452"/>
      <c r="M97" s="452"/>
    </row>
    <row r="98" spans="1:13" ht="11.25" customHeight="1" x14ac:dyDescent="0.25">
      <c r="A98" s="19"/>
      <c r="B98" s="19"/>
      <c r="C98" s="456"/>
      <c r="D98" s="452"/>
      <c r="E98" s="400"/>
      <c r="F98" s="454"/>
      <c r="G98" s="452"/>
      <c r="H98" s="452"/>
      <c r="I98" s="452"/>
      <c r="J98" s="400"/>
      <c r="K98" s="452"/>
      <c r="L98" s="452"/>
      <c r="M98" s="452"/>
    </row>
    <row r="99" spans="1:13" ht="5.25" customHeight="1" x14ac:dyDescent="0.25">
      <c r="A99" s="19"/>
      <c r="B99" s="19"/>
      <c r="C99" s="456"/>
      <c r="D99" s="452"/>
      <c r="E99" s="400"/>
      <c r="F99" s="454"/>
      <c r="G99" s="452"/>
      <c r="H99" s="452"/>
      <c r="I99" s="452"/>
      <c r="J99" s="400"/>
      <c r="K99" s="452"/>
      <c r="L99" s="452"/>
      <c r="M99" s="452"/>
    </row>
    <row r="100" spans="1:13" x14ac:dyDescent="0.25">
      <c r="A100" s="19" t="s">
        <v>11</v>
      </c>
      <c r="B100" s="19" t="s">
        <v>12</v>
      </c>
      <c r="C100" s="6" t="s">
        <v>212</v>
      </c>
      <c r="D100" s="5">
        <v>4.5</v>
      </c>
      <c r="E100" s="11">
        <f>D100*30</f>
        <v>135</v>
      </c>
      <c r="F100" s="11">
        <f>G100+H100+I100</f>
        <v>0</v>
      </c>
      <c r="G100" s="11"/>
      <c r="H100" s="11"/>
      <c r="I100" s="11"/>
      <c r="J100" s="11">
        <f>E100-F100</f>
        <v>135</v>
      </c>
      <c r="K100" s="14">
        <f>F100/18</f>
        <v>0</v>
      </c>
      <c r="L100" s="11" t="s">
        <v>22</v>
      </c>
      <c r="M100" s="14">
        <f>F100/E100*100</f>
        <v>0</v>
      </c>
    </row>
    <row r="101" spans="1:13" x14ac:dyDescent="0.25">
      <c r="A101" s="19" t="s">
        <v>11</v>
      </c>
      <c r="B101" s="19" t="s">
        <v>12</v>
      </c>
      <c r="C101" s="4" t="s">
        <v>47</v>
      </c>
      <c r="D101" s="14">
        <v>10</v>
      </c>
      <c r="E101" s="11">
        <f t="shared" ref="E101:E105" si="31">D101*30</f>
        <v>300</v>
      </c>
      <c r="F101" s="11">
        <f t="shared" ref="F101:F105" si="32">G101+H101+I101</f>
        <v>108</v>
      </c>
      <c r="G101" s="11">
        <v>36</v>
      </c>
      <c r="H101" s="11">
        <v>72</v>
      </c>
      <c r="I101" s="11"/>
      <c r="J101" s="11">
        <f t="shared" ref="J101:J105" si="33">E101-F101</f>
        <v>192</v>
      </c>
      <c r="K101" s="14">
        <f t="shared" ref="K101:K105" si="34">F101/18</f>
        <v>6</v>
      </c>
      <c r="L101" s="11" t="s">
        <v>14</v>
      </c>
      <c r="M101" s="14">
        <f t="shared" ref="M101:M105" si="35">F101/E101*100</f>
        <v>36</v>
      </c>
    </row>
    <row r="102" spans="1:13" ht="26.25" x14ac:dyDescent="0.25">
      <c r="A102" s="19" t="s">
        <v>11</v>
      </c>
      <c r="B102" s="19" t="s">
        <v>23</v>
      </c>
      <c r="C102" s="4" t="s">
        <v>164</v>
      </c>
      <c r="D102" s="14">
        <v>5</v>
      </c>
      <c r="E102" s="11">
        <f t="shared" si="31"/>
        <v>150</v>
      </c>
      <c r="F102" s="11">
        <f t="shared" si="32"/>
        <v>54</v>
      </c>
      <c r="G102" s="11">
        <v>18</v>
      </c>
      <c r="H102" s="11">
        <v>36</v>
      </c>
      <c r="I102" s="11"/>
      <c r="J102" s="11">
        <f t="shared" si="33"/>
        <v>96</v>
      </c>
      <c r="K102" s="14">
        <f t="shared" si="34"/>
        <v>3</v>
      </c>
      <c r="L102" s="11" t="s">
        <v>13</v>
      </c>
      <c r="M102" s="14">
        <f t="shared" si="35"/>
        <v>36</v>
      </c>
    </row>
    <row r="103" spans="1:13" ht="26.25" x14ac:dyDescent="0.25">
      <c r="A103" s="19" t="s">
        <v>11</v>
      </c>
      <c r="B103" s="19" t="s">
        <v>23</v>
      </c>
      <c r="C103" s="4" t="s">
        <v>214</v>
      </c>
      <c r="D103" s="14">
        <v>3</v>
      </c>
      <c r="E103" s="11">
        <f t="shared" si="31"/>
        <v>90</v>
      </c>
      <c r="F103" s="11">
        <f t="shared" si="32"/>
        <v>36</v>
      </c>
      <c r="G103" s="11">
        <v>18</v>
      </c>
      <c r="H103" s="11">
        <v>18</v>
      </c>
      <c r="I103" s="11"/>
      <c r="J103" s="11">
        <f t="shared" si="33"/>
        <v>54</v>
      </c>
      <c r="K103" s="14">
        <f t="shared" si="34"/>
        <v>2</v>
      </c>
      <c r="L103" s="11" t="s">
        <v>13</v>
      </c>
      <c r="M103" s="14">
        <f t="shared" si="35"/>
        <v>40</v>
      </c>
    </row>
    <row r="104" spans="1:13" ht="26.25" x14ac:dyDescent="0.25">
      <c r="A104" s="19" t="s">
        <v>11</v>
      </c>
      <c r="B104" s="19" t="s">
        <v>23</v>
      </c>
      <c r="C104" s="4" t="s">
        <v>216</v>
      </c>
      <c r="D104" s="14">
        <v>6.5</v>
      </c>
      <c r="E104" s="11">
        <f t="shared" si="31"/>
        <v>195</v>
      </c>
      <c r="F104" s="11">
        <f t="shared" si="32"/>
        <v>72</v>
      </c>
      <c r="G104" s="11">
        <v>36</v>
      </c>
      <c r="H104" s="11">
        <v>36</v>
      </c>
      <c r="I104" s="11"/>
      <c r="J104" s="11">
        <f t="shared" si="33"/>
        <v>123</v>
      </c>
      <c r="K104" s="14">
        <f t="shared" si="34"/>
        <v>4</v>
      </c>
      <c r="L104" s="11" t="s">
        <v>14</v>
      </c>
      <c r="M104" s="14">
        <f t="shared" si="35"/>
        <v>36.923076923076927</v>
      </c>
    </row>
    <row r="105" spans="1:13" x14ac:dyDescent="0.25">
      <c r="A105" s="19" t="s">
        <v>11</v>
      </c>
      <c r="B105" s="19" t="s">
        <v>12</v>
      </c>
      <c r="C105" s="4" t="s">
        <v>48</v>
      </c>
      <c r="D105" s="14">
        <v>1</v>
      </c>
      <c r="E105" s="11">
        <f t="shared" si="31"/>
        <v>30</v>
      </c>
      <c r="F105" s="11">
        <f t="shared" si="32"/>
        <v>0</v>
      </c>
      <c r="G105" s="11"/>
      <c r="H105" s="11"/>
      <c r="I105" s="11"/>
      <c r="J105" s="11">
        <f t="shared" si="33"/>
        <v>30</v>
      </c>
      <c r="K105" s="14">
        <f t="shared" si="34"/>
        <v>0</v>
      </c>
      <c r="L105" s="11" t="s">
        <v>22</v>
      </c>
      <c r="M105" s="14">
        <f t="shared" si="35"/>
        <v>0</v>
      </c>
    </row>
    <row r="106" spans="1:13" x14ac:dyDescent="0.25">
      <c r="A106" s="19"/>
      <c r="B106" s="19"/>
      <c r="C106" s="6" t="s">
        <v>15</v>
      </c>
      <c r="D106" s="45">
        <f t="shared" ref="D106:K106" si="36">SUM(D100:D105)</f>
        <v>30</v>
      </c>
      <c r="E106" s="45">
        <f t="shared" si="36"/>
        <v>900</v>
      </c>
      <c r="F106" s="45">
        <f t="shared" si="36"/>
        <v>270</v>
      </c>
      <c r="G106" s="45">
        <f t="shared" si="36"/>
        <v>108</v>
      </c>
      <c r="H106" s="45">
        <f t="shared" si="36"/>
        <v>162</v>
      </c>
      <c r="I106" s="45">
        <f t="shared" si="36"/>
        <v>0</v>
      </c>
      <c r="J106" s="45">
        <f t="shared" si="36"/>
        <v>630</v>
      </c>
      <c r="K106" s="45">
        <f t="shared" si="36"/>
        <v>15</v>
      </c>
      <c r="L106" s="45"/>
      <c r="M106" s="45"/>
    </row>
    <row r="107" spans="1:13" ht="12" customHeight="1" x14ac:dyDescent="0.25">
      <c r="A107" s="19"/>
      <c r="B107" s="19"/>
      <c r="C107" s="7" t="s">
        <v>16</v>
      </c>
      <c r="D107" s="8">
        <f>30-D106</f>
        <v>0</v>
      </c>
      <c r="E107" s="8"/>
      <c r="F107" s="8"/>
      <c r="G107" s="8"/>
      <c r="H107" s="8"/>
      <c r="I107" s="8"/>
      <c r="J107" s="8"/>
      <c r="K107" s="8"/>
      <c r="L107" s="8"/>
      <c r="M107" s="8"/>
    </row>
    <row r="108" spans="1:13" x14ac:dyDescent="0.25">
      <c r="A108" s="19"/>
      <c r="B108" s="19"/>
      <c r="C108" s="2" t="s">
        <v>160</v>
      </c>
      <c r="D108" s="13"/>
    </row>
    <row r="109" spans="1:13" x14ac:dyDescent="0.25">
      <c r="A109" s="19"/>
      <c r="B109" s="19"/>
      <c r="C109" s="456" t="s">
        <v>0</v>
      </c>
      <c r="D109" s="452" t="s">
        <v>1</v>
      </c>
      <c r="E109" s="455" t="s">
        <v>2</v>
      </c>
      <c r="F109" s="455"/>
      <c r="G109" s="455"/>
      <c r="H109" s="455"/>
      <c r="I109" s="455"/>
      <c r="J109" s="400"/>
      <c r="K109" s="452" t="s">
        <v>3</v>
      </c>
      <c r="L109" s="452" t="s">
        <v>4</v>
      </c>
      <c r="M109" s="452" t="s">
        <v>5</v>
      </c>
    </row>
    <row r="110" spans="1:13" x14ac:dyDescent="0.25">
      <c r="A110" s="19"/>
      <c r="B110" s="19"/>
      <c r="C110" s="456"/>
      <c r="D110" s="452"/>
      <c r="E110" s="452" t="s">
        <v>6</v>
      </c>
      <c r="F110" s="453" t="s">
        <v>7</v>
      </c>
      <c r="G110" s="453"/>
      <c r="H110" s="453"/>
      <c r="I110" s="453"/>
      <c r="J110" s="452" t="s">
        <v>18</v>
      </c>
      <c r="K110" s="452"/>
      <c r="L110" s="452"/>
      <c r="M110" s="452"/>
    </row>
    <row r="111" spans="1:13" x14ac:dyDescent="0.25">
      <c r="A111" s="19"/>
      <c r="B111" s="19"/>
      <c r="C111" s="456"/>
      <c r="D111" s="452"/>
      <c r="E111" s="400"/>
      <c r="F111" s="452" t="s">
        <v>9</v>
      </c>
      <c r="G111" s="455" t="s">
        <v>10</v>
      </c>
      <c r="H111" s="400"/>
      <c r="I111" s="400"/>
      <c r="J111" s="400"/>
      <c r="K111" s="452"/>
      <c r="L111" s="452"/>
      <c r="M111" s="452"/>
    </row>
    <row r="112" spans="1:13" ht="5.25" customHeight="1" x14ac:dyDescent="0.25">
      <c r="A112" s="19"/>
      <c r="B112" s="19"/>
      <c r="C112" s="456"/>
      <c r="D112" s="452"/>
      <c r="E112" s="400"/>
      <c r="F112" s="454"/>
      <c r="G112" s="452" t="s">
        <v>19</v>
      </c>
      <c r="H112" s="452" t="s">
        <v>20</v>
      </c>
      <c r="I112" s="452" t="s">
        <v>21</v>
      </c>
      <c r="J112" s="400"/>
      <c r="K112" s="452"/>
      <c r="L112" s="452"/>
      <c r="M112" s="452"/>
    </row>
    <row r="113" spans="1:13" x14ac:dyDescent="0.25">
      <c r="A113" s="19"/>
      <c r="B113" s="19"/>
      <c r="C113" s="456"/>
      <c r="D113" s="452"/>
      <c r="E113" s="400"/>
      <c r="F113" s="454"/>
      <c r="G113" s="452"/>
      <c r="H113" s="452"/>
      <c r="I113" s="452"/>
      <c r="J113" s="400"/>
      <c r="K113" s="452"/>
      <c r="L113" s="452"/>
      <c r="M113" s="452"/>
    </row>
    <row r="114" spans="1:13" ht="7.5" customHeight="1" x14ac:dyDescent="0.25">
      <c r="A114" s="19"/>
      <c r="B114" s="19"/>
      <c r="C114" s="456"/>
      <c r="D114" s="452"/>
      <c r="E114" s="400"/>
      <c r="F114" s="454"/>
      <c r="G114" s="452"/>
      <c r="H114" s="452"/>
      <c r="I114" s="452"/>
      <c r="J114" s="400"/>
      <c r="K114" s="452"/>
      <c r="L114" s="452"/>
      <c r="M114" s="452"/>
    </row>
    <row r="115" spans="1:13" hidden="1" x14ac:dyDescent="0.25">
      <c r="A115" s="19"/>
      <c r="B115" s="19"/>
      <c r="C115" s="456"/>
      <c r="D115" s="452"/>
      <c r="E115" s="400"/>
      <c r="F115" s="454"/>
      <c r="G115" s="452"/>
      <c r="H115" s="452"/>
      <c r="I115" s="452"/>
      <c r="J115" s="400"/>
      <c r="K115" s="452"/>
      <c r="L115" s="452"/>
      <c r="M115" s="452"/>
    </row>
    <row r="116" spans="1:13" ht="39" x14ac:dyDescent="0.25">
      <c r="A116" s="19" t="s">
        <v>11</v>
      </c>
      <c r="B116" s="19" t="s">
        <v>23</v>
      </c>
      <c r="C116" s="4" t="s">
        <v>165</v>
      </c>
      <c r="D116" s="14">
        <v>9</v>
      </c>
      <c r="E116" s="11">
        <f>D116*30</f>
        <v>270</v>
      </c>
      <c r="F116" s="11">
        <f>G116+H116+I116</f>
        <v>105</v>
      </c>
      <c r="G116" s="11">
        <v>60</v>
      </c>
      <c r="H116" s="11">
        <v>45</v>
      </c>
      <c r="I116" s="11"/>
      <c r="J116" s="11">
        <f>E116-F116</f>
        <v>165</v>
      </c>
      <c r="K116" s="14">
        <f>F116/15</f>
        <v>7</v>
      </c>
      <c r="L116" s="11" t="s">
        <v>14</v>
      </c>
      <c r="M116" s="14">
        <f>F116/E116*100</f>
        <v>38.888888888888893</v>
      </c>
    </row>
    <row r="117" spans="1:13" ht="26.25" x14ac:dyDescent="0.25">
      <c r="A117" s="19" t="s">
        <v>11</v>
      </c>
      <c r="B117" s="19" t="s">
        <v>23</v>
      </c>
      <c r="C117" s="4" t="s">
        <v>220</v>
      </c>
      <c r="D117" s="14">
        <v>5</v>
      </c>
      <c r="E117" s="11">
        <f t="shared" ref="E117:E119" si="37">D117*30</f>
        <v>150</v>
      </c>
      <c r="F117" s="11">
        <f t="shared" ref="F117:F119" si="38">G117+H117+I117</f>
        <v>60</v>
      </c>
      <c r="G117" s="11">
        <v>30</v>
      </c>
      <c r="H117" s="11"/>
      <c r="I117" s="11">
        <v>30</v>
      </c>
      <c r="J117" s="11">
        <f t="shared" ref="J117:J119" si="39">E117-F117</f>
        <v>90</v>
      </c>
      <c r="K117" s="14">
        <f t="shared" ref="K117:K119" si="40">F117/15</f>
        <v>4</v>
      </c>
      <c r="L117" s="11" t="s">
        <v>13</v>
      </c>
      <c r="M117" s="14">
        <f t="shared" ref="M117:M119" si="41">F117/E117*100</f>
        <v>40</v>
      </c>
    </row>
    <row r="118" spans="1:13" x14ac:dyDescent="0.25">
      <c r="A118" s="19" t="s">
        <v>13</v>
      </c>
      <c r="B118" s="19" t="s">
        <v>23</v>
      </c>
      <c r="C118" s="4" t="s">
        <v>219</v>
      </c>
      <c r="D118" s="14">
        <v>6</v>
      </c>
      <c r="E118" s="11">
        <f t="shared" si="37"/>
        <v>180</v>
      </c>
      <c r="F118" s="11">
        <f t="shared" si="38"/>
        <v>75</v>
      </c>
      <c r="G118" s="11">
        <v>45</v>
      </c>
      <c r="H118" s="11"/>
      <c r="I118" s="11">
        <v>30</v>
      </c>
      <c r="J118" s="11">
        <f t="shared" si="39"/>
        <v>105</v>
      </c>
      <c r="K118" s="14">
        <f t="shared" si="40"/>
        <v>5</v>
      </c>
      <c r="L118" s="11" t="s">
        <v>14</v>
      </c>
      <c r="M118" s="14">
        <f t="shared" si="41"/>
        <v>41.666666666666671</v>
      </c>
    </row>
    <row r="119" spans="1:13" x14ac:dyDescent="0.25">
      <c r="A119" s="19" t="s">
        <v>11</v>
      </c>
      <c r="B119" s="19" t="s">
        <v>12</v>
      </c>
      <c r="C119" s="4" t="s">
        <v>166</v>
      </c>
      <c r="D119" s="14">
        <v>10</v>
      </c>
      <c r="E119" s="11">
        <f t="shared" si="37"/>
        <v>300</v>
      </c>
      <c r="F119" s="11">
        <f t="shared" si="38"/>
        <v>120</v>
      </c>
      <c r="G119" s="11">
        <v>60</v>
      </c>
      <c r="H119" s="11">
        <v>60</v>
      </c>
      <c r="I119" s="11"/>
      <c r="J119" s="11">
        <f t="shared" si="39"/>
        <v>180</v>
      </c>
      <c r="K119" s="14">
        <f t="shared" si="40"/>
        <v>8</v>
      </c>
      <c r="L119" s="11" t="s">
        <v>14</v>
      </c>
      <c r="M119" s="14">
        <f t="shared" si="41"/>
        <v>40</v>
      </c>
    </row>
    <row r="120" spans="1:13" x14ac:dyDescent="0.25">
      <c r="A120" s="19"/>
      <c r="B120" s="19"/>
      <c r="C120" s="6" t="s">
        <v>15</v>
      </c>
      <c r="D120" s="45">
        <f t="shared" ref="D120:L120" si="42">SUM(D116:D119)</f>
        <v>30</v>
      </c>
      <c r="E120" s="45">
        <f t="shared" si="42"/>
        <v>900</v>
      </c>
      <c r="F120" s="45">
        <f t="shared" si="42"/>
        <v>360</v>
      </c>
      <c r="G120" s="45">
        <f t="shared" si="42"/>
        <v>195</v>
      </c>
      <c r="H120" s="45">
        <f t="shared" si="42"/>
        <v>105</v>
      </c>
      <c r="I120" s="45">
        <f t="shared" si="42"/>
        <v>60</v>
      </c>
      <c r="J120" s="45">
        <f t="shared" si="42"/>
        <v>540</v>
      </c>
      <c r="K120" s="45">
        <f t="shared" si="42"/>
        <v>24</v>
      </c>
      <c r="L120" s="45">
        <f t="shared" si="42"/>
        <v>0</v>
      </c>
      <c r="M120" s="45"/>
    </row>
    <row r="121" spans="1:13" ht="11.25" customHeight="1" x14ac:dyDescent="0.25">
      <c r="A121" s="19"/>
      <c r="B121" s="19"/>
      <c r="C121" s="7" t="s">
        <v>16</v>
      </c>
      <c r="D121" s="8">
        <f>30-D120</f>
        <v>0</v>
      </c>
    </row>
    <row r="122" spans="1:13" x14ac:dyDescent="0.25">
      <c r="A122" s="19"/>
      <c r="B122" s="19"/>
      <c r="C122" s="2" t="s">
        <v>162</v>
      </c>
      <c r="D122" s="13"/>
    </row>
    <row r="123" spans="1:13" x14ac:dyDescent="0.25">
      <c r="A123" s="19"/>
      <c r="B123" s="19"/>
      <c r="C123" s="456" t="s">
        <v>0</v>
      </c>
      <c r="D123" s="452" t="s">
        <v>1</v>
      </c>
      <c r="E123" s="455" t="s">
        <v>2</v>
      </c>
      <c r="F123" s="455"/>
      <c r="G123" s="455"/>
      <c r="H123" s="455"/>
      <c r="I123" s="455"/>
      <c r="J123" s="400"/>
      <c r="K123" s="452" t="s">
        <v>3</v>
      </c>
      <c r="L123" s="452" t="s">
        <v>4</v>
      </c>
      <c r="M123" s="452" t="s">
        <v>5</v>
      </c>
    </row>
    <row r="124" spans="1:13" ht="9" customHeight="1" x14ac:dyDescent="0.25">
      <c r="A124" s="19"/>
      <c r="B124" s="19"/>
      <c r="C124" s="456"/>
      <c r="D124" s="452"/>
      <c r="E124" s="452" t="s">
        <v>6</v>
      </c>
      <c r="F124" s="453" t="s">
        <v>7</v>
      </c>
      <c r="G124" s="453"/>
      <c r="H124" s="453"/>
      <c r="I124" s="453"/>
      <c r="J124" s="452" t="s">
        <v>18</v>
      </c>
      <c r="K124" s="452"/>
      <c r="L124" s="452"/>
      <c r="M124" s="452"/>
    </row>
    <row r="125" spans="1:13" ht="9" customHeight="1" x14ac:dyDescent="0.25">
      <c r="A125" s="19"/>
      <c r="B125" s="19"/>
      <c r="C125" s="456"/>
      <c r="D125" s="452"/>
      <c r="E125" s="400"/>
      <c r="F125" s="452" t="s">
        <v>9</v>
      </c>
      <c r="G125" s="455" t="s">
        <v>10</v>
      </c>
      <c r="H125" s="400"/>
      <c r="I125" s="400"/>
      <c r="J125" s="400"/>
      <c r="K125" s="452"/>
      <c r="L125" s="452"/>
      <c r="M125" s="452"/>
    </row>
    <row r="126" spans="1:13" x14ac:dyDescent="0.25">
      <c r="A126" s="19"/>
      <c r="B126" s="19"/>
      <c r="C126" s="456"/>
      <c r="D126" s="452"/>
      <c r="E126" s="400"/>
      <c r="F126" s="454"/>
      <c r="G126" s="452" t="s">
        <v>19</v>
      </c>
      <c r="H126" s="452" t="s">
        <v>20</v>
      </c>
      <c r="I126" s="452" t="s">
        <v>21</v>
      </c>
      <c r="J126" s="400"/>
      <c r="K126" s="452"/>
      <c r="L126" s="452"/>
      <c r="M126" s="452"/>
    </row>
    <row r="127" spans="1:13" ht="7.5" customHeight="1" x14ac:dyDescent="0.25">
      <c r="A127" s="19"/>
      <c r="B127" s="19"/>
      <c r="C127" s="456"/>
      <c r="D127" s="452"/>
      <c r="E127" s="400"/>
      <c r="F127" s="454"/>
      <c r="G127" s="452"/>
      <c r="H127" s="452"/>
      <c r="I127" s="452"/>
      <c r="J127" s="400"/>
      <c r="K127" s="452"/>
      <c r="L127" s="452"/>
      <c r="M127" s="452"/>
    </row>
    <row r="128" spans="1:13" x14ac:dyDescent="0.25">
      <c r="A128" s="19"/>
      <c r="B128" s="19"/>
      <c r="C128" s="456"/>
      <c r="D128" s="452"/>
      <c r="E128" s="400"/>
      <c r="F128" s="454"/>
      <c r="G128" s="452"/>
      <c r="H128" s="452"/>
      <c r="I128" s="452"/>
      <c r="J128" s="400"/>
      <c r="K128" s="452"/>
      <c r="L128" s="452"/>
      <c r="M128" s="452"/>
    </row>
    <row r="129" spans="1:13" ht="5.25" customHeight="1" x14ac:dyDescent="0.25">
      <c r="A129" s="19"/>
      <c r="B129" s="19"/>
      <c r="C129" s="456"/>
      <c r="D129" s="452"/>
      <c r="E129" s="400"/>
      <c r="F129" s="454"/>
      <c r="G129" s="452"/>
      <c r="H129" s="452"/>
      <c r="I129" s="452"/>
      <c r="J129" s="400"/>
      <c r="K129" s="452"/>
      <c r="L129" s="452"/>
      <c r="M129" s="452"/>
    </row>
    <row r="130" spans="1:13" ht="25.5" x14ac:dyDescent="0.25">
      <c r="A130" s="19" t="s">
        <v>11</v>
      </c>
      <c r="B130" s="19" t="s">
        <v>12</v>
      </c>
      <c r="C130" s="6" t="s">
        <v>31</v>
      </c>
      <c r="D130" s="5">
        <v>1.5</v>
      </c>
      <c r="E130" s="11">
        <f>D130*30</f>
        <v>45</v>
      </c>
      <c r="F130" s="11">
        <f>G130+H130+I130</f>
        <v>0</v>
      </c>
      <c r="G130" s="11"/>
      <c r="H130" s="11"/>
      <c r="I130" s="11"/>
      <c r="J130" s="11">
        <f>E130-F130</f>
        <v>45</v>
      </c>
      <c r="K130" s="14">
        <f>F130/17</f>
        <v>0</v>
      </c>
      <c r="L130" s="11"/>
      <c r="M130" s="14">
        <f>F130/E130*100</f>
        <v>0</v>
      </c>
    </row>
    <row r="131" spans="1:13" x14ac:dyDescent="0.25">
      <c r="A131" s="19" t="s">
        <v>11</v>
      </c>
      <c r="B131" s="19" t="s">
        <v>12</v>
      </c>
      <c r="C131" s="4" t="s">
        <v>207</v>
      </c>
      <c r="D131" s="14">
        <v>4.5</v>
      </c>
      <c r="E131" s="11">
        <f t="shared" ref="E131:E135" si="43">D131*30</f>
        <v>135</v>
      </c>
      <c r="F131" s="11">
        <f t="shared" ref="F131:F135" si="44">G131+H131+I131</f>
        <v>0</v>
      </c>
      <c r="G131" s="11"/>
      <c r="H131" s="11"/>
      <c r="I131" s="11"/>
      <c r="J131" s="11">
        <f t="shared" ref="J131:J135" si="45">E131-F131</f>
        <v>135</v>
      </c>
      <c r="K131" s="14">
        <f t="shared" ref="K131:K135" si="46">F131/17</f>
        <v>0</v>
      </c>
      <c r="L131" s="11" t="s">
        <v>22</v>
      </c>
      <c r="M131" s="14">
        <f t="shared" ref="M131:M135" si="47">F131/E131*100</f>
        <v>0</v>
      </c>
    </row>
    <row r="132" spans="1:13" ht="26.25" x14ac:dyDescent="0.25">
      <c r="A132" s="19" t="s">
        <v>11</v>
      </c>
      <c r="B132" s="19" t="s">
        <v>23</v>
      </c>
      <c r="C132" s="4" t="s">
        <v>209</v>
      </c>
      <c r="D132" s="14">
        <v>6</v>
      </c>
      <c r="E132" s="11">
        <f t="shared" si="43"/>
        <v>180</v>
      </c>
      <c r="F132" s="11">
        <f t="shared" si="44"/>
        <v>68</v>
      </c>
      <c r="G132" s="11">
        <v>34</v>
      </c>
      <c r="H132" s="11">
        <v>34</v>
      </c>
      <c r="I132" s="11"/>
      <c r="J132" s="11">
        <f t="shared" si="45"/>
        <v>112</v>
      </c>
      <c r="K132" s="14">
        <f t="shared" si="46"/>
        <v>4</v>
      </c>
      <c r="L132" s="11" t="s">
        <v>13</v>
      </c>
      <c r="M132" s="14">
        <f t="shared" si="47"/>
        <v>37.777777777777779</v>
      </c>
    </row>
    <row r="133" spans="1:13" ht="39" x14ac:dyDescent="0.25">
      <c r="A133" s="19" t="s">
        <v>11</v>
      </c>
      <c r="B133" s="19" t="s">
        <v>23</v>
      </c>
      <c r="C133" s="4" t="s">
        <v>215</v>
      </c>
      <c r="D133" s="5">
        <v>6</v>
      </c>
      <c r="E133" s="11">
        <f t="shared" si="43"/>
        <v>180</v>
      </c>
      <c r="F133" s="11">
        <f t="shared" si="44"/>
        <v>68</v>
      </c>
      <c r="G133" s="11">
        <v>34</v>
      </c>
      <c r="H133" s="11">
        <v>34</v>
      </c>
      <c r="I133" s="11"/>
      <c r="J133" s="11">
        <f t="shared" si="45"/>
        <v>112</v>
      </c>
      <c r="K133" s="14">
        <f t="shared" si="46"/>
        <v>4</v>
      </c>
      <c r="L133" s="11" t="s">
        <v>14</v>
      </c>
      <c r="M133" s="14">
        <f t="shared" si="47"/>
        <v>37.777777777777779</v>
      </c>
    </row>
    <row r="134" spans="1:13" ht="26.25" x14ac:dyDescent="0.25">
      <c r="A134" s="19" t="s">
        <v>11</v>
      </c>
      <c r="B134" s="19" t="s">
        <v>23</v>
      </c>
      <c r="C134" s="4" t="s">
        <v>167</v>
      </c>
      <c r="D134" s="14">
        <v>3</v>
      </c>
      <c r="E134" s="11">
        <f t="shared" si="43"/>
        <v>90</v>
      </c>
      <c r="F134" s="11">
        <f t="shared" si="44"/>
        <v>34</v>
      </c>
      <c r="G134" s="11">
        <v>17</v>
      </c>
      <c r="H134" s="11">
        <v>17</v>
      </c>
      <c r="I134" s="11"/>
      <c r="J134" s="11">
        <f t="shared" si="45"/>
        <v>56</v>
      </c>
      <c r="K134" s="14">
        <f t="shared" si="46"/>
        <v>2</v>
      </c>
      <c r="L134" s="11" t="s">
        <v>13</v>
      </c>
      <c r="M134" s="14">
        <f t="shared" si="47"/>
        <v>37.777777777777779</v>
      </c>
    </row>
    <row r="135" spans="1:13" ht="26.25" x14ac:dyDescent="0.25">
      <c r="A135" s="19" t="s">
        <v>11</v>
      </c>
      <c r="B135" s="19" t="s">
        <v>23</v>
      </c>
      <c r="C135" s="4" t="s">
        <v>210</v>
      </c>
      <c r="D135" s="14">
        <v>9</v>
      </c>
      <c r="E135" s="11">
        <f t="shared" si="43"/>
        <v>270</v>
      </c>
      <c r="F135" s="11">
        <f t="shared" si="44"/>
        <v>102</v>
      </c>
      <c r="G135" s="11">
        <v>34</v>
      </c>
      <c r="H135" s="11">
        <v>68</v>
      </c>
      <c r="I135" s="11"/>
      <c r="J135" s="11">
        <f t="shared" si="45"/>
        <v>168</v>
      </c>
      <c r="K135" s="14">
        <f t="shared" si="46"/>
        <v>6</v>
      </c>
      <c r="L135" s="11" t="s">
        <v>14</v>
      </c>
      <c r="M135" s="14">
        <f t="shared" si="47"/>
        <v>37.777777777777779</v>
      </c>
    </row>
    <row r="136" spans="1:13" x14ac:dyDescent="0.25">
      <c r="A136" s="19"/>
      <c r="B136" s="19"/>
      <c r="C136" s="6" t="s">
        <v>15</v>
      </c>
      <c r="D136" s="45">
        <f t="shared" ref="D136:L136" si="48">SUM(D130:D135)</f>
        <v>30</v>
      </c>
      <c r="E136" s="45">
        <f t="shared" si="48"/>
        <v>900</v>
      </c>
      <c r="F136" s="45">
        <f t="shared" si="48"/>
        <v>272</v>
      </c>
      <c r="G136" s="45">
        <f t="shared" si="48"/>
        <v>119</v>
      </c>
      <c r="H136" s="45">
        <f t="shared" si="48"/>
        <v>153</v>
      </c>
      <c r="I136" s="45">
        <f t="shared" si="48"/>
        <v>0</v>
      </c>
      <c r="J136" s="45">
        <f t="shared" si="48"/>
        <v>628</v>
      </c>
      <c r="K136" s="45">
        <f t="shared" si="48"/>
        <v>16</v>
      </c>
      <c r="L136" s="45">
        <f t="shared" si="48"/>
        <v>0</v>
      </c>
      <c r="M136" s="45"/>
    </row>
    <row r="137" spans="1:13" x14ac:dyDescent="0.25">
      <c r="A137" s="19"/>
      <c r="B137" s="19"/>
      <c r="C137" s="7" t="s">
        <v>16</v>
      </c>
      <c r="D137" s="8">
        <f>30-D136</f>
        <v>0</v>
      </c>
    </row>
    <row r="139" spans="1:13" x14ac:dyDescent="0.25">
      <c r="C139" s="2" t="s">
        <v>15</v>
      </c>
      <c r="D139" s="9">
        <f>D140+D141</f>
        <v>240</v>
      </c>
      <c r="E139" s="15">
        <f>E140+E141</f>
        <v>7200</v>
      </c>
      <c r="F139" s="16">
        <f>E139/$E$139*100</f>
        <v>100</v>
      </c>
      <c r="G139" s="17"/>
      <c r="H139" s="18"/>
      <c r="I139" s="18"/>
      <c r="J139" s="18"/>
      <c r="K139" s="18"/>
      <c r="L139" s="18"/>
    </row>
    <row r="140" spans="1:13" ht="15.75" thickBot="1" x14ac:dyDescent="0.3">
      <c r="B140" s="1" t="s">
        <v>12</v>
      </c>
      <c r="C140" s="2" t="s">
        <v>25</v>
      </c>
      <c r="D140" s="42">
        <f>SUMIF(B$10:B$135,B140,D$10:D$135)</f>
        <v>170.5</v>
      </c>
      <c r="E140" s="19">
        <f>D140*30</f>
        <v>5115</v>
      </c>
      <c r="F140" s="16">
        <f>E140/E$139*100</f>
        <v>71.041666666666671</v>
      </c>
      <c r="G140" s="19"/>
      <c r="I140" s="20"/>
      <c r="J140" s="20"/>
      <c r="K140" s="20"/>
    </row>
    <row r="141" spans="1:13" ht="15.75" thickBot="1" x14ac:dyDescent="0.3">
      <c r="B141" s="1" t="s">
        <v>23</v>
      </c>
      <c r="C141" s="2" t="s">
        <v>26</v>
      </c>
      <c r="D141" s="43">
        <f>SUMIF(B$10:B$135,B141,D$10:D$135)</f>
        <v>69.5</v>
      </c>
      <c r="E141" s="19">
        <f t="shared" ref="E141:E148" si="49">D141*30</f>
        <v>2085</v>
      </c>
      <c r="F141" s="16">
        <f>E141/E$139*100</f>
        <v>28.958333333333336</v>
      </c>
      <c r="G141" s="19"/>
      <c r="K141" s="20"/>
      <c r="L141" s="20"/>
    </row>
    <row r="142" spans="1:13" x14ac:dyDescent="0.25">
      <c r="D142" s="1"/>
      <c r="E142" s="19"/>
      <c r="F142" s="19"/>
      <c r="G142" s="19"/>
    </row>
    <row r="143" spans="1:13" x14ac:dyDescent="0.25">
      <c r="C143" s="2" t="s">
        <v>29</v>
      </c>
      <c r="D143" s="10">
        <f>D144+D145</f>
        <v>79.5</v>
      </c>
      <c r="E143" s="21">
        <f t="shared" ref="E143" si="50">E144+E145</f>
        <v>2385</v>
      </c>
      <c r="F143" s="16">
        <f>E143/$E$143*100</f>
        <v>100</v>
      </c>
      <c r="G143" s="19"/>
    </row>
    <row r="144" spans="1:13" x14ac:dyDescent="0.25">
      <c r="A144" s="1" t="s">
        <v>13</v>
      </c>
      <c r="B144" s="1" t="s">
        <v>12</v>
      </c>
      <c r="C144" s="2" t="s">
        <v>25</v>
      </c>
      <c r="D144" s="1">
        <f>SUMIFS(D$10:D$135,A$10:A$135,A144,B$10:B$135,B144)</f>
        <v>65.5</v>
      </c>
      <c r="E144" s="19">
        <f t="shared" si="49"/>
        <v>1965</v>
      </c>
      <c r="F144" s="16">
        <f>E144/E$143*100</f>
        <v>82.389937106918239</v>
      </c>
      <c r="G144" s="19"/>
    </row>
    <row r="145" spans="1:7" x14ac:dyDescent="0.25">
      <c r="A145" s="1" t="s">
        <v>13</v>
      </c>
      <c r="B145" s="1" t="s">
        <v>23</v>
      </c>
      <c r="C145" s="2" t="s">
        <v>26</v>
      </c>
      <c r="D145" s="1">
        <f>SUMIFS(D$10:D$135,A$10:A$135,A145,B$10:B$135,B145)</f>
        <v>14</v>
      </c>
      <c r="E145" s="19">
        <f t="shared" si="49"/>
        <v>420</v>
      </c>
      <c r="F145" s="16">
        <f>E145/E$143*100</f>
        <v>17.610062893081761</v>
      </c>
      <c r="G145" s="19"/>
    </row>
    <row r="146" spans="1:7" x14ac:dyDescent="0.25">
      <c r="C146" s="2" t="s">
        <v>30</v>
      </c>
      <c r="D146" s="10">
        <f>D147+D148</f>
        <v>160.5</v>
      </c>
      <c r="E146" s="21">
        <f>E147+E148</f>
        <v>4815</v>
      </c>
      <c r="F146" s="21">
        <f>E146/$E$146*100</f>
        <v>100</v>
      </c>
    </row>
    <row r="147" spans="1:7" x14ac:dyDescent="0.25">
      <c r="A147" s="1" t="s">
        <v>11</v>
      </c>
      <c r="B147" s="1" t="s">
        <v>12</v>
      </c>
      <c r="C147" s="2" t="s">
        <v>25</v>
      </c>
      <c r="D147" s="1">
        <f>SUMIFS(D$10:D$135,A$10:A$135,A147,B$10:B$135,B147)</f>
        <v>105</v>
      </c>
      <c r="E147" s="19">
        <f t="shared" si="49"/>
        <v>3150</v>
      </c>
      <c r="F147" s="13">
        <f>E147/E$146*100</f>
        <v>65.420560747663544</v>
      </c>
    </row>
    <row r="148" spans="1:7" x14ac:dyDescent="0.25">
      <c r="A148" s="1" t="s">
        <v>11</v>
      </c>
      <c r="B148" s="1" t="s">
        <v>23</v>
      </c>
      <c r="C148" s="2" t="s">
        <v>26</v>
      </c>
      <c r="D148" s="1">
        <f>SUMIFS(D$10:D$135,A$10:A$135,A148,B$10:B$135,B148)</f>
        <v>55.5</v>
      </c>
      <c r="E148" s="19">
        <f t="shared" si="49"/>
        <v>1665</v>
      </c>
      <c r="F148" s="13">
        <f>E148/E$146*100</f>
        <v>34.579439252336449</v>
      </c>
    </row>
  </sheetData>
  <mergeCells count="113"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  <mergeCell ref="C26:C32"/>
    <mergeCell ref="D26:D32"/>
    <mergeCell ref="E26:J26"/>
    <mergeCell ref="I29:I32"/>
    <mergeCell ref="K43:K49"/>
    <mergeCell ref="L43:L49"/>
    <mergeCell ref="M43:M49"/>
    <mergeCell ref="E44:E49"/>
    <mergeCell ref="F44:I44"/>
    <mergeCell ref="J44:J49"/>
    <mergeCell ref="F45:F49"/>
    <mergeCell ref="K26:K32"/>
    <mergeCell ref="L26:L32"/>
    <mergeCell ref="M26:M32"/>
    <mergeCell ref="E27:E32"/>
    <mergeCell ref="F27:I27"/>
    <mergeCell ref="J27:J32"/>
    <mergeCell ref="F28:F32"/>
    <mergeCell ref="G28:I28"/>
    <mergeCell ref="G29:G32"/>
    <mergeCell ref="H29:H32"/>
    <mergeCell ref="G45:I45"/>
    <mergeCell ref="G46:G49"/>
    <mergeCell ref="H46:H49"/>
    <mergeCell ref="I46:I49"/>
    <mergeCell ref="C59:C65"/>
    <mergeCell ref="D59:D65"/>
    <mergeCell ref="E59:J59"/>
    <mergeCell ref="I62:I65"/>
    <mergeCell ref="C43:C49"/>
    <mergeCell ref="D43:D49"/>
    <mergeCell ref="E43:J43"/>
    <mergeCell ref="K76:K82"/>
    <mergeCell ref="K59:K65"/>
    <mergeCell ref="C76:C82"/>
    <mergeCell ref="D76:D82"/>
    <mergeCell ref="E76:J76"/>
    <mergeCell ref="L59:L65"/>
    <mergeCell ref="M59:M65"/>
    <mergeCell ref="E60:E65"/>
    <mergeCell ref="F60:I60"/>
    <mergeCell ref="J60:J65"/>
    <mergeCell ref="F61:F65"/>
    <mergeCell ref="G61:I61"/>
    <mergeCell ref="G62:G65"/>
    <mergeCell ref="H62:H65"/>
    <mergeCell ref="L76:L82"/>
    <mergeCell ref="K93:K99"/>
    <mergeCell ref="L93:L99"/>
    <mergeCell ref="M76:M82"/>
    <mergeCell ref="E77:E82"/>
    <mergeCell ref="F77:I77"/>
    <mergeCell ref="J77:J82"/>
    <mergeCell ref="F78:F82"/>
    <mergeCell ref="G78:I78"/>
    <mergeCell ref="G79:G82"/>
    <mergeCell ref="H79:H82"/>
    <mergeCell ref="I79:I82"/>
    <mergeCell ref="M93:M99"/>
    <mergeCell ref="E94:E99"/>
    <mergeCell ref="F94:I94"/>
    <mergeCell ref="J94:J99"/>
    <mergeCell ref="F95:F99"/>
    <mergeCell ref="G95:I95"/>
    <mergeCell ref="G96:G99"/>
    <mergeCell ref="H96:H99"/>
    <mergeCell ref="C109:C115"/>
    <mergeCell ref="D109:D115"/>
    <mergeCell ref="E109:J109"/>
    <mergeCell ref="C93:C99"/>
    <mergeCell ref="D93:D99"/>
    <mergeCell ref="E93:J93"/>
    <mergeCell ref="I96:I99"/>
    <mergeCell ref="C123:C129"/>
    <mergeCell ref="D123:D129"/>
    <mergeCell ref="E123:J123"/>
    <mergeCell ref="I126:I129"/>
    <mergeCell ref="K123:K129"/>
    <mergeCell ref="L123:L129"/>
    <mergeCell ref="M109:M115"/>
    <mergeCell ref="E110:E115"/>
    <mergeCell ref="F110:I110"/>
    <mergeCell ref="J110:J115"/>
    <mergeCell ref="F111:F115"/>
    <mergeCell ref="G111:I111"/>
    <mergeCell ref="G112:G115"/>
    <mergeCell ref="H112:H115"/>
    <mergeCell ref="I112:I115"/>
    <mergeCell ref="M123:M129"/>
    <mergeCell ref="E124:E129"/>
    <mergeCell ref="F124:I124"/>
    <mergeCell ref="J124:J129"/>
    <mergeCell ref="F125:F129"/>
    <mergeCell ref="G125:I125"/>
    <mergeCell ref="G126:G129"/>
    <mergeCell ref="H126:H129"/>
    <mergeCell ref="K109:K115"/>
    <mergeCell ref="L109:L115"/>
  </mergeCells>
  <pageMargins left="0.7" right="0.7" top="0.75" bottom="0.75" header="0.3" footer="0.3"/>
  <pageSetup paperSize="9" scale="98" orientation="landscape" r:id="rId1"/>
  <rowBreaks count="4" manualBreakCount="4">
    <brk id="41" max="16383" man="1"/>
    <brk id="74" max="16383" man="1"/>
    <brk id="107" max="16383" man="1"/>
    <brk id="137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до наказу</vt:lpstr>
      <vt:lpstr>Титул</vt:lpstr>
      <vt:lpstr>План</vt:lpstr>
      <vt:lpstr>Семестровка_Кафедра</vt:lpstr>
      <vt:lpstr>Семестровка (2)</vt:lpstr>
      <vt:lpstr>План!Заголовки_для_печати</vt:lpstr>
      <vt:lpstr>'до наказу'!Область_печати</vt:lpstr>
      <vt:lpstr>План!Область_печати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Андрей</cp:lastModifiedBy>
  <cp:lastPrinted>2026-05-24T13:23:57Z</cp:lastPrinted>
  <dcterms:created xsi:type="dcterms:W3CDTF">2018-09-17T13:51:02Z</dcterms:created>
  <dcterms:modified xsi:type="dcterms:W3CDTF">2026-05-25T02:52:03Z</dcterms:modified>
</cp:coreProperties>
</file>